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codeName="ThisWorkbook"/>
  <mc:AlternateContent xmlns:mc="http://schemas.openxmlformats.org/markup-compatibility/2006">
    <mc:Choice Requires="x15">
      <x15ac:absPath xmlns:x15ac="http://schemas.microsoft.com/office/spreadsheetml/2010/11/ac" url="/Users/johncolburn/03-Furniture Business/02 Ops/Builder Catalogs, Price Lists, Marketing Documents/Ashery Oak/"/>
    </mc:Choice>
  </mc:AlternateContent>
  <xr:revisionPtr revIDLastSave="0" documentId="8_{E6CDAFC1-9993-034C-B465-94B983F3D871}" xr6:coauthVersionLast="47" xr6:coauthVersionMax="47" xr10:uidLastSave="{00000000-0000-0000-0000-000000000000}"/>
  <bookViews>
    <workbookView xWindow="0" yWindow="680" windowWidth="34560" windowHeight="21000" tabRatio="500" activeTab="9" xr2:uid="{00000000-000D-0000-FFFF-FFFF00000000}"/>
  </bookViews>
  <sheets>
    <sheet name="Markup" sheetId="5" r:id="rId1"/>
    <sheet name="Options&amp;Portal bk" sheetId="25" state="hidden" r:id="rId2"/>
    <sheet name="Master" sheetId="22" state="hidden" r:id="rId3"/>
    <sheet name="Master_TWO" sheetId="29" state="hidden" r:id="rId4"/>
    <sheet name="Sheet5" sheetId="30" r:id="rId5"/>
    <sheet name="Cover" sheetId="19" r:id="rId6"/>
    <sheet name="Options&amp;Portal" sheetId="18" r:id="rId7"/>
    <sheet name="Products" sheetId="24" r:id="rId8"/>
    <sheet name="QuickShip" sheetId="26" r:id="rId9"/>
    <sheet name="Edgewood Bookcases" sheetId="27" r:id="rId10"/>
    <sheet name="Willow Glen Bookcases" sheetId="28" r:id="rId11"/>
  </sheets>
  <definedNames>
    <definedName name="_xlnm._FilterDatabase" localSheetId="5" hidden="1">Cover!$A$1:$G$26</definedName>
    <definedName name="_xlnm._FilterDatabase" localSheetId="2" hidden="1">Master!$A$1:$F$353</definedName>
    <definedName name="_xlnm._FilterDatabase" localSheetId="6" hidden="1">'Options&amp;Portal'!$A$1:$G$23</definedName>
    <definedName name="_xlnm._FilterDatabase" localSheetId="1" hidden="1">'Options&amp;Portal bk'!$A$1:$G$22</definedName>
    <definedName name="_xlnm._FilterDatabase" localSheetId="7" hidden="1">Products!$A$1:$D$436</definedName>
    <definedName name="Markup">Markup!$B$4</definedName>
    <definedName name="_xlnm.Print_Area" localSheetId="5">Cover!$A$1:$F$28</definedName>
    <definedName name="_xlnm.Print_Area" localSheetId="2">Master!$A$1:$F$439</definedName>
    <definedName name="_xlnm.Print_Area" localSheetId="6">'Options&amp;Portal'!$A$1:$D$53</definedName>
    <definedName name="_xlnm.Print_Area" localSheetId="1">'Options&amp;Portal bk'!$A$1:$F$29</definedName>
    <definedName name="_xlnm.Print_Area" localSheetId="7">Products!$A$1:$D$471</definedName>
    <definedName name="_xlnm.Print_Area" localSheetId="8">QuickShip!$A$1:$G$12</definedName>
    <definedName name="_xlnm.Print_Titles" localSheetId="2">Master!$1:$2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26" l="1"/>
  <c r="E11" i="26"/>
  <c r="E10" i="26"/>
  <c r="E9" i="26"/>
  <c r="E8" i="26"/>
  <c r="E7" i="26"/>
  <c r="E6" i="26"/>
  <c r="E5" i="26"/>
  <c r="E4" i="26"/>
  <c r="E3" i="26"/>
  <c r="D60" i="24"/>
  <c r="D37" i="28"/>
  <c r="D36" i="28"/>
  <c r="D35" i="28"/>
  <c r="D32" i="28"/>
  <c r="D31" i="28"/>
  <c r="D30" i="28"/>
  <c r="D28" i="28"/>
  <c r="D27" i="28"/>
  <c r="D26" i="28"/>
  <c r="D25" i="28"/>
  <c r="D24" i="28"/>
  <c r="D23" i="28"/>
  <c r="D22" i="28"/>
  <c r="D21" i="28"/>
  <c r="D20" i="28"/>
  <c r="D19" i="28"/>
  <c r="D18" i="28"/>
  <c r="D17" i="28"/>
  <c r="D16" i="28"/>
  <c r="D15" i="28"/>
  <c r="D14" i="28"/>
  <c r="D13" i="28"/>
  <c r="D12" i="28"/>
  <c r="D11" i="28"/>
  <c r="D10" i="28"/>
  <c r="D9" i="28"/>
  <c r="D8" i="28"/>
  <c r="D7" i="28"/>
  <c r="D6" i="28"/>
  <c r="D5" i="28"/>
  <c r="D23" i="27"/>
  <c r="D22" i="27"/>
  <c r="D21" i="27"/>
  <c r="D19" i="27"/>
  <c r="D18" i="27"/>
  <c r="D17" i="27"/>
  <c r="D16" i="27"/>
  <c r="D15" i="27"/>
  <c r="D14" i="27"/>
  <c r="D13" i="27"/>
  <c r="D12" i="27"/>
  <c r="D11" i="27"/>
  <c r="D10" i="27"/>
  <c r="D9" i="27"/>
  <c r="D8" i="27"/>
  <c r="D7" i="27"/>
  <c r="D6" i="27"/>
  <c r="D5" i="27"/>
  <c r="D46" i="18" l="1"/>
  <c r="D45" i="18"/>
  <c r="D33" i="18"/>
  <c r="D32" i="18"/>
  <c r="D30" i="18"/>
  <c r="D26" i="18"/>
  <c r="D25" i="18"/>
  <c r="D24" i="18"/>
  <c r="D31" i="18"/>
  <c r="D71" i="24"/>
  <c r="D72" i="24"/>
  <c r="D196" i="24"/>
  <c r="D70" i="24"/>
  <c r="D138" i="24"/>
  <c r="D135" i="24"/>
  <c r="D69" i="24"/>
  <c r="D68" i="24"/>
  <c r="D16" i="24"/>
  <c r="D15" i="24"/>
  <c r="D19" i="24"/>
  <c r="D18" i="24"/>
  <c r="D17" i="24"/>
  <c r="D14" i="24"/>
  <c r="D13" i="24"/>
  <c r="D211" i="24"/>
  <c r="D216" i="24"/>
  <c r="D215" i="24"/>
  <c r="D214" i="24"/>
  <c r="D213" i="24"/>
  <c r="D220" i="24"/>
  <c r="D219" i="24"/>
  <c r="D218" i="24"/>
  <c r="D217" i="24"/>
  <c r="D212" i="24"/>
  <c r="D319" i="24"/>
  <c r="D318" i="24"/>
  <c r="D321" i="24"/>
  <c r="D320" i="24"/>
  <c r="D323" i="24"/>
  <c r="D322" i="24"/>
  <c r="D317" i="24"/>
  <c r="D316" i="24"/>
  <c r="D325" i="24"/>
  <c r="D324" i="24"/>
  <c r="D332" i="24"/>
  <c r="D331" i="24"/>
  <c r="D330" i="24"/>
  <c r="D328" i="24"/>
  <c r="D327" i="24"/>
  <c r="D326" i="24"/>
  <c r="D315" i="24"/>
  <c r="D314" i="24"/>
  <c r="D136" i="24"/>
  <c r="D137" i="24"/>
  <c r="D134" i="24"/>
  <c r="D201" i="24"/>
  <c r="D253" i="24"/>
  <c r="D251" i="24"/>
  <c r="D247" i="24"/>
  <c r="D250" i="24"/>
  <c r="D252" i="24"/>
  <c r="D249" i="24"/>
  <c r="D248" i="24"/>
  <c r="D246" i="24"/>
  <c r="D245" i="24"/>
  <c r="D244" i="24"/>
  <c r="D43" i="24"/>
  <c r="D44" i="24"/>
  <c r="D42" i="24"/>
  <c r="D41" i="24"/>
  <c r="D40" i="24"/>
  <c r="D39" i="24"/>
  <c r="D197" i="24"/>
  <c r="D195" i="24"/>
  <c r="D467" i="24"/>
  <c r="D466" i="24"/>
  <c r="D465" i="24"/>
  <c r="D440" i="24"/>
  <c r="D439" i="24"/>
  <c r="D438" i="24"/>
  <c r="D311" i="24"/>
  <c r="D310" i="24"/>
  <c r="D309" i="24"/>
  <c r="D343" i="24"/>
  <c r="D342" i="24"/>
  <c r="D341" i="24"/>
  <c r="D369" i="24"/>
  <c r="D368" i="24"/>
  <c r="D367" i="24"/>
  <c r="D393" i="24"/>
  <c r="D392" i="24"/>
  <c r="D391" i="24"/>
  <c r="D56" i="24"/>
  <c r="D55" i="24"/>
  <c r="D54" i="24"/>
  <c r="D53" i="24"/>
  <c r="D52" i="24"/>
  <c r="D26" i="24"/>
  <c r="D25" i="24"/>
  <c r="D24" i="24"/>
  <c r="D23" i="24"/>
  <c r="D22" i="24"/>
  <c r="D263" i="24"/>
  <c r="D261" i="24"/>
  <c r="D291" i="24"/>
  <c r="D290" i="24"/>
  <c r="D415" i="24"/>
  <c r="D414" i="24"/>
  <c r="D413" i="24"/>
  <c r="F123" i="22"/>
  <c r="E123" i="22"/>
  <c r="D460" i="24"/>
  <c r="D459" i="24"/>
  <c r="D458" i="24"/>
  <c r="D457" i="24"/>
  <c r="D456" i="24"/>
  <c r="D455" i="24"/>
  <c r="D454" i="24"/>
  <c r="D453" i="24"/>
  <c r="D452" i="24"/>
  <c r="D451" i="24"/>
  <c r="D450" i="24"/>
  <c r="D449" i="24"/>
  <c r="D448" i="24"/>
  <c r="D447" i="24"/>
  <c r="D446" i="24"/>
  <c r="D20" i="25"/>
  <c r="D19" i="25"/>
  <c r="D18" i="25"/>
  <c r="D17" i="25"/>
  <c r="D16" i="25"/>
  <c r="D15" i="25"/>
  <c r="D14" i="25"/>
  <c r="D11" i="25"/>
  <c r="D5" i="25"/>
  <c r="D4" i="25"/>
  <c r="D3" i="25"/>
  <c r="D431" i="24"/>
  <c r="D432" i="24"/>
  <c r="D433" i="24"/>
  <c r="D434" i="24"/>
  <c r="D430" i="24"/>
  <c r="D92" i="24"/>
  <c r="D240" i="24"/>
  <c r="F11" i="22"/>
  <c r="F12" i="22"/>
  <c r="F21" i="22"/>
  <c r="F22" i="22"/>
  <c r="F28" i="22"/>
  <c r="F29" i="22"/>
  <c r="F35" i="22"/>
  <c r="F36" i="22"/>
  <c r="F37" i="22"/>
  <c r="F38" i="22"/>
  <c r="F45" i="22"/>
  <c r="F46" i="22"/>
  <c r="F51" i="22"/>
  <c r="F52" i="22"/>
  <c r="F58" i="22"/>
  <c r="F59" i="22"/>
  <c r="F60" i="22"/>
  <c r="F61" i="22"/>
  <c r="F68" i="22"/>
  <c r="F69" i="22"/>
  <c r="F77" i="22"/>
  <c r="F78" i="22"/>
  <c r="F84" i="22"/>
  <c r="F85" i="22"/>
  <c r="F91" i="22"/>
  <c r="F92" i="22"/>
  <c r="F93" i="22"/>
  <c r="F94" i="22"/>
  <c r="F95" i="22"/>
  <c r="F100" i="22"/>
  <c r="F101" i="22"/>
  <c r="F105" i="22"/>
  <c r="F106" i="22"/>
  <c r="F122" i="22"/>
  <c r="F139" i="22"/>
  <c r="F149" i="22"/>
  <c r="F150" i="22"/>
  <c r="F151" i="22"/>
  <c r="F152" i="22"/>
  <c r="F156" i="22"/>
  <c r="F157" i="22"/>
  <c r="F158" i="22"/>
  <c r="F159" i="22"/>
  <c r="F172" i="22"/>
  <c r="F173" i="22"/>
  <c r="F174" i="22"/>
  <c r="F178" i="22"/>
  <c r="F179" i="22"/>
  <c r="F188" i="22"/>
  <c r="F189" i="22"/>
  <c r="F190" i="22"/>
  <c r="F195" i="22"/>
  <c r="F196" i="22"/>
  <c r="F200" i="22"/>
  <c r="F201" i="22"/>
  <c r="F207" i="22"/>
  <c r="F208" i="22"/>
  <c r="F209" i="22"/>
  <c r="F210" i="22"/>
  <c r="F211" i="22"/>
  <c r="F212" i="22"/>
  <c r="F213" i="22"/>
  <c r="F217" i="22"/>
  <c r="F218" i="22"/>
  <c r="F223" i="22"/>
  <c r="F224" i="22"/>
  <c r="F230" i="22"/>
  <c r="F231" i="22"/>
  <c r="F232" i="22"/>
  <c r="F233" i="22"/>
  <c r="F234" i="22"/>
  <c r="F235" i="22"/>
  <c r="F236" i="22"/>
  <c r="F237" i="22"/>
  <c r="F238" i="22"/>
  <c r="F239" i="22"/>
  <c r="F245" i="22"/>
  <c r="F246" i="22"/>
  <c r="F247" i="22"/>
  <c r="F248" i="22"/>
  <c r="F266" i="22"/>
  <c r="F267" i="22"/>
  <c r="F268" i="22"/>
  <c r="F269" i="22"/>
  <c r="F270" i="22"/>
  <c r="F271" i="22"/>
  <c r="F272" i="22"/>
  <c r="F273" i="22"/>
  <c r="F274" i="22"/>
  <c r="F275" i="22"/>
  <c r="F276" i="22"/>
  <c r="F277" i="22"/>
  <c r="F278" i="22"/>
  <c r="F279" i="22"/>
  <c r="F287" i="22"/>
  <c r="F288" i="22"/>
  <c r="F293" i="22"/>
  <c r="F294" i="22"/>
  <c r="F295" i="22"/>
  <c r="F296" i="22"/>
  <c r="F297" i="22"/>
  <c r="F298" i="22"/>
  <c r="F299" i="22"/>
  <c r="F300" i="22"/>
  <c r="F316" i="22"/>
  <c r="F317" i="22"/>
  <c r="F333" i="22"/>
  <c r="F334" i="22"/>
  <c r="F335" i="22"/>
  <c r="F336" i="22"/>
  <c r="E11" i="22"/>
  <c r="E12" i="22"/>
  <c r="E21" i="22"/>
  <c r="E22" i="22"/>
  <c r="E28" i="22"/>
  <c r="E29" i="22"/>
  <c r="E35" i="22"/>
  <c r="E36" i="22"/>
  <c r="E37" i="22"/>
  <c r="E38" i="22"/>
  <c r="E45" i="22"/>
  <c r="E46" i="22"/>
  <c r="E51" i="22"/>
  <c r="E52" i="22"/>
  <c r="E58" i="22"/>
  <c r="E59" i="22"/>
  <c r="E60" i="22"/>
  <c r="E61" i="22"/>
  <c r="E68" i="22"/>
  <c r="E69" i="22"/>
  <c r="E77" i="22"/>
  <c r="E78" i="22"/>
  <c r="E84" i="22"/>
  <c r="E85" i="22"/>
  <c r="E91" i="22"/>
  <c r="E92" i="22"/>
  <c r="E93" i="22"/>
  <c r="E94" i="22"/>
  <c r="E95" i="22"/>
  <c r="E100" i="22"/>
  <c r="E101" i="22"/>
  <c r="E105" i="22"/>
  <c r="E106" i="22"/>
  <c r="E122" i="22"/>
  <c r="E139" i="22"/>
  <c r="E149" i="22"/>
  <c r="E150" i="22"/>
  <c r="E151" i="22"/>
  <c r="E152" i="22"/>
  <c r="E156" i="22"/>
  <c r="E157" i="22"/>
  <c r="E158" i="22"/>
  <c r="E159" i="22"/>
  <c r="E172" i="22"/>
  <c r="E173" i="22"/>
  <c r="E174" i="22"/>
  <c r="E178" i="22"/>
  <c r="E179" i="22"/>
  <c r="E188" i="22"/>
  <c r="E189" i="22"/>
  <c r="E190" i="22"/>
  <c r="E195" i="22"/>
  <c r="E196" i="22"/>
  <c r="E200" i="22"/>
  <c r="E201" i="22"/>
  <c r="E207" i="22"/>
  <c r="E208" i="22"/>
  <c r="E209" i="22"/>
  <c r="E210" i="22"/>
  <c r="E211" i="22"/>
  <c r="E212" i="22"/>
  <c r="E213" i="22"/>
  <c r="E217" i="22"/>
  <c r="E218" i="22"/>
  <c r="E223" i="22"/>
  <c r="E224" i="22"/>
  <c r="E230" i="22"/>
  <c r="E231" i="22"/>
  <c r="E232" i="22"/>
  <c r="E233" i="22"/>
  <c r="E234" i="22"/>
  <c r="E235" i="22"/>
  <c r="E236" i="22"/>
  <c r="E237" i="22"/>
  <c r="E238" i="22"/>
  <c r="E239" i="22"/>
  <c r="E245" i="22"/>
  <c r="E246" i="22"/>
  <c r="E247" i="22"/>
  <c r="E248" i="22"/>
  <c r="E266" i="22"/>
  <c r="E267" i="22"/>
  <c r="E268" i="22"/>
  <c r="E269" i="22"/>
  <c r="E270" i="22"/>
  <c r="E271" i="22"/>
  <c r="E272" i="22"/>
  <c r="E273" i="22"/>
  <c r="E274" i="22"/>
  <c r="E275" i="22"/>
  <c r="E276" i="22"/>
  <c r="E277" i="22"/>
  <c r="E278" i="22"/>
  <c r="E279" i="22"/>
  <c r="E287" i="22"/>
  <c r="E288" i="22"/>
  <c r="E293" i="22"/>
  <c r="E294" i="22"/>
  <c r="E295" i="22"/>
  <c r="E296" i="22"/>
  <c r="E297" i="22"/>
  <c r="E298" i="22"/>
  <c r="E299" i="22"/>
  <c r="E300" i="22"/>
  <c r="E316" i="22"/>
  <c r="E317" i="22"/>
  <c r="E333" i="22"/>
  <c r="E334" i="22"/>
  <c r="E335" i="22"/>
  <c r="E336" i="22"/>
  <c r="F5" i="25" l="1"/>
  <c r="E5" i="25"/>
  <c r="F4" i="25"/>
  <c r="E4" i="25"/>
  <c r="F3" i="25"/>
  <c r="E3" i="25"/>
  <c r="D241" i="24"/>
  <c r="D73" i="24" l="1"/>
  <c r="D66" i="24"/>
  <c r="D144" i="24" l="1"/>
  <c r="D112" i="24"/>
  <c r="D421" i="24" l="1"/>
  <c r="D422" i="24"/>
  <c r="D423" i="24"/>
  <c r="D424" i="24"/>
  <c r="D425" i="24"/>
  <c r="D426" i="24"/>
  <c r="D427" i="24"/>
  <c r="D428" i="24"/>
  <c r="D429" i="24"/>
  <c r="D420" i="24"/>
  <c r="D336" i="24"/>
  <c r="D337" i="24"/>
  <c r="D338" i="24"/>
  <c r="D339" i="24"/>
  <c r="D335" i="24"/>
  <c r="D304" i="24"/>
  <c r="D305" i="24"/>
  <c r="D306" i="24"/>
  <c r="D307" i="24"/>
  <c r="D303" i="24"/>
  <c r="D288" i="24"/>
  <c r="D289" i="24"/>
  <c r="D292" i="24"/>
  <c r="D293" i="24"/>
  <c r="D294" i="24"/>
  <c r="D295" i="24"/>
  <c r="D287" i="24"/>
  <c r="D269" i="24"/>
  <c r="D270" i="24"/>
  <c r="D271" i="24"/>
  <c r="D272" i="24"/>
  <c r="D260" i="24"/>
  <c r="D262" i="24"/>
  <c r="D264" i="24"/>
  <c r="D265" i="24"/>
  <c r="D266" i="24"/>
  <c r="D239" i="24"/>
  <c r="D237" i="24"/>
  <c r="D227" i="24"/>
  <c r="D228" i="24"/>
  <c r="D229" i="24"/>
  <c r="D230" i="24"/>
  <c r="D231" i="24"/>
  <c r="D232" i="24"/>
  <c r="D233" i="24"/>
  <c r="D234" i="24"/>
  <c r="D235" i="24"/>
  <c r="D236" i="24"/>
  <c r="D226" i="24"/>
  <c r="D205" i="24"/>
  <c r="D206" i="24"/>
  <c r="D207" i="24"/>
  <c r="D208" i="24"/>
  <c r="D204" i="24"/>
  <c r="D87" i="24"/>
  <c r="D88" i="24"/>
  <c r="D89" i="24"/>
  <c r="D90" i="24"/>
  <c r="D86" i="24"/>
  <c r="D190" i="24"/>
  <c r="D191" i="24"/>
  <c r="D192" i="24"/>
  <c r="D189" i="24"/>
  <c r="D183" i="24"/>
  <c r="D184" i="24"/>
  <c r="D185" i="24"/>
  <c r="D186" i="24"/>
  <c r="D182" i="24"/>
  <c r="D177" i="24"/>
  <c r="D178" i="24"/>
  <c r="D179" i="24"/>
  <c r="D176" i="24"/>
  <c r="D166" i="24"/>
  <c r="D167" i="24"/>
  <c r="D168" i="24"/>
  <c r="D169" i="24"/>
  <c r="D170" i="24"/>
  <c r="D165" i="24"/>
  <c r="D159" i="24"/>
  <c r="D160" i="24"/>
  <c r="D161" i="24"/>
  <c r="D162" i="24"/>
  <c r="D158" i="24"/>
  <c r="D154" i="24"/>
  <c r="D155" i="24"/>
  <c r="D153" i="24"/>
  <c r="D148" i="24"/>
  <c r="D149" i="24"/>
  <c r="D150" i="24"/>
  <c r="D147" i="24"/>
  <c r="D142" i="24"/>
  <c r="D143" i="24"/>
  <c r="D141" i="24"/>
  <c r="D124" i="24"/>
  <c r="D125" i="24"/>
  <c r="D126" i="24"/>
  <c r="D127" i="24"/>
  <c r="D128" i="24"/>
  <c r="D129" i="24"/>
  <c r="D130" i="24"/>
  <c r="D123" i="24"/>
  <c r="D116" i="24"/>
  <c r="D117" i="24"/>
  <c r="D115" i="24"/>
  <c r="D107" i="24"/>
  <c r="D108" i="24"/>
  <c r="D109" i="24"/>
  <c r="D110" i="24"/>
  <c r="D111" i="24"/>
  <c r="D106" i="24"/>
  <c r="D93" i="24"/>
  <c r="D94" i="24"/>
  <c r="D95" i="24"/>
  <c r="D96" i="24"/>
  <c r="D97" i="24"/>
  <c r="D98" i="24"/>
  <c r="D99" i="24"/>
  <c r="D100" i="24"/>
  <c r="D101" i="24"/>
  <c r="D102" i="24"/>
  <c r="D103" i="24"/>
  <c r="D61" i="24"/>
  <c r="D62" i="24"/>
  <c r="D59" i="24"/>
  <c r="D31" i="24"/>
  <c r="D32" i="24"/>
  <c r="D33" i="24"/>
  <c r="D34" i="24"/>
  <c r="D35" i="24"/>
  <c r="D30" i="24"/>
  <c r="D6" i="24"/>
  <c r="D7" i="24"/>
  <c r="D8" i="24"/>
  <c r="D9" i="24"/>
  <c r="D10" i="24"/>
  <c r="D5" i="24"/>
  <c r="D402" i="24" l="1"/>
  <c r="D410" i="24"/>
  <c r="D382" i="24"/>
  <c r="D357" i="24"/>
  <c r="D397" i="24"/>
  <c r="D405" i="24"/>
  <c r="D377" i="24"/>
  <c r="D385" i="24"/>
  <c r="D352" i="24"/>
  <c r="D360" i="24"/>
  <c r="D400" i="24"/>
  <c r="D408" i="24"/>
  <c r="D380" i="24"/>
  <c r="D388" i="24"/>
  <c r="D375" i="24"/>
  <c r="D355" i="24"/>
  <c r="D363" i="24"/>
  <c r="D403" i="24"/>
  <c r="D383" i="24"/>
  <c r="D364" i="24"/>
  <c r="D358" i="24"/>
  <c r="D398" i="24"/>
  <c r="D406" i="24"/>
  <c r="D378" i="24"/>
  <c r="D386" i="24"/>
  <c r="D353" i="24"/>
  <c r="D361" i="24"/>
  <c r="D401" i="24"/>
  <c r="D409" i="24"/>
  <c r="D396" i="24"/>
  <c r="D381" i="24"/>
  <c r="D389" i="24"/>
  <c r="D356" i="24"/>
  <c r="D404" i="24"/>
  <c r="D376" i="24"/>
  <c r="D384" i="24"/>
  <c r="D351" i="24"/>
  <c r="D359" i="24"/>
  <c r="D399" i="24"/>
  <c r="D407" i="24"/>
  <c r="D379" i="24"/>
  <c r="D387" i="24"/>
  <c r="D354" i="24"/>
  <c r="D362" i="24"/>
  <c r="D350" i="24"/>
  <c r="D67" i="24" l="1"/>
  <c r="D279" i="24"/>
  <c r="D280" i="24"/>
  <c r="D275" i="24"/>
  <c r="D281" i="24"/>
  <c r="D276" i="24"/>
  <c r="D282" i="24"/>
  <c r="D283" i="24"/>
  <c r="D277" i="24"/>
  <c r="D278" i="24"/>
  <c r="D284" i="24"/>
</calcChain>
</file>

<file path=xl/sharedStrings.xml><?xml version="1.0" encoding="utf-8"?>
<sst xmlns="http://schemas.openxmlformats.org/spreadsheetml/2006/main" count="2437" uniqueCount="915">
  <si>
    <t>ECONOMY TV STANDS</t>
  </si>
  <si>
    <t>Flat Wall</t>
  </si>
  <si>
    <t>40"W x 17"D x 25"H</t>
  </si>
  <si>
    <t>50"W x 17"D x 25"H</t>
  </si>
  <si>
    <t>60"W x 17"D x 25"H</t>
  </si>
  <si>
    <t>BUNKER HILL STYLE FLAT WALL TV STAND</t>
  </si>
  <si>
    <t>40"W x 20"D x 30"H</t>
  </si>
  <si>
    <t>50"W x 20"D x 30"H</t>
  </si>
  <si>
    <t>60"W x 20"D x 30"H</t>
  </si>
  <si>
    <t>40"W x 18"D x 25"H</t>
  </si>
  <si>
    <t>50"W x 18"D x 25"H</t>
  </si>
  <si>
    <t>MASTER COLLECTION TV STANDS</t>
  </si>
  <si>
    <t>60"W x 20" D x 30"H</t>
  </si>
  <si>
    <t>70"W x 20"D x 30"H</t>
  </si>
  <si>
    <t>50"W x 18"D x 33-1/2"H</t>
  </si>
  <si>
    <t>70"W x 18"D x 33 1/2"H</t>
  </si>
  <si>
    <t>70"W x 18" D x 33 1/2"H</t>
  </si>
  <si>
    <t>CORNER TV STANDS</t>
  </si>
  <si>
    <t>Corner</t>
  </si>
  <si>
    <t>49-1/2"W x 20"D x 28-1/2"H</t>
  </si>
  <si>
    <t>54-1/4"W x 20"D x 28-1/2"H</t>
  </si>
  <si>
    <t>48"W x 24"D x 31"H</t>
  </si>
  <si>
    <t>55"W x 24"D x 31"H</t>
  </si>
  <si>
    <t>55-1/2"W x 20"D x 30"H</t>
  </si>
  <si>
    <t>55 1/2"W x 20"D x 30"H</t>
  </si>
  <si>
    <t>53"W x 20"D x 30"H</t>
  </si>
  <si>
    <t>63"W x 20"D x 30"H</t>
  </si>
  <si>
    <t>48"W x 18"D x 28"H</t>
  </si>
  <si>
    <t>24"W x 12 1/4"D x 71"H</t>
  </si>
  <si>
    <t>Bridge</t>
  </si>
  <si>
    <t>101"W x 15"D x 4"H</t>
  </si>
  <si>
    <t>101"W x 18"D x 72"H</t>
  </si>
  <si>
    <t>Center Console</t>
  </si>
  <si>
    <t>Left Bookcase</t>
  </si>
  <si>
    <t>Right Bookcase</t>
  </si>
  <si>
    <t>MASTER STYLE COLLECTION</t>
  </si>
  <si>
    <t>Desk Only</t>
  </si>
  <si>
    <t>51 1/2"W x 26"D x 30"H</t>
  </si>
  <si>
    <t>Desk and Hutch</t>
  </si>
  <si>
    <t>53 1/2"W x 26"D x 71"H</t>
  </si>
  <si>
    <t>Desk</t>
  </si>
  <si>
    <t>70-1/2"W x 26"D x 30"H</t>
  </si>
  <si>
    <t>72-1/2"W x 26"D x 71"H</t>
  </si>
  <si>
    <t>Executive Desk</t>
  </si>
  <si>
    <t>70 1/2"W x 30"D x 30"H</t>
  </si>
  <si>
    <t>File Cabinet</t>
  </si>
  <si>
    <t>23-3/4"W x 26"D x 33"H</t>
  </si>
  <si>
    <t>23-3/4"W x 26"D x 46"H</t>
  </si>
  <si>
    <t>40"W x 24"D x 33"H</t>
  </si>
  <si>
    <t>42"W x 24"D x 73"H</t>
  </si>
  <si>
    <t>3 Drawer</t>
  </si>
  <si>
    <t>40"W x 24"D x 46"H</t>
  </si>
  <si>
    <t>42"W x 20"D x 72"H</t>
  </si>
  <si>
    <t>Master Writing Desks</t>
  </si>
  <si>
    <t>50" W x 30"D x 30"H</t>
  </si>
  <si>
    <t>60" W x 30"D x 30"H</t>
  </si>
  <si>
    <t>Desk with Hutch</t>
  </si>
  <si>
    <t>2 Drawer File Cabinet</t>
  </si>
  <si>
    <t>3 Drawer File Cabinet</t>
  </si>
  <si>
    <t>20-1/4"W x 26"D x 30"H</t>
  </si>
  <si>
    <t>20-1/4" x 26"D x 43"H</t>
  </si>
  <si>
    <t>23-1/4"W x 26"D x 30"H</t>
  </si>
  <si>
    <t>23-1/4"W x 26"D x 43"H</t>
  </si>
  <si>
    <t>Shaker Bookcase</t>
  </si>
  <si>
    <t>Traditional Bookcase</t>
  </si>
  <si>
    <t>Model #</t>
  </si>
  <si>
    <t>Overall Size</t>
  </si>
  <si>
    <t>Regular</t>
  </si>
  <si>
    <t>10% More</t>
  </si>
  <si>
    <t>35% More</t>
  </si>
  <si>
    <t>60"W x 18"D x 25"H</t>
  </si>
  <si>
    <t>Description</t>
  </si>
  <si>
    <t>70"W x 18"D x 25"H</t>
  </si>
  <si>
    <t>50"W x 18"D x 30"H</t>
  </si>
  <si>
    <t>60"W x 18"D x 30"H</t>
  </si>
  <si>
    <t>70"W x 18"D x 30"H</t>
  </si>
  <si>
    <t>Options</t>
  </si>
  <si>
    <t>Bookcase Options</t>
  </si>
  <si>
    <t>SHAKER BOOKCASES</t>
  </si>
  <si>
    <t>Markup</t>
  </si>
  <si>
    <t>BARN FlOOR OFFICE FURNITURE</t>
  </si>
  <si>
    <t>54"W x 24"D x 30 1/2"H</t>
  </si>
  <si>
    <t>25 1/4"W x 24"D x 32"H</t>
  </si>
  <si>
    <t>Lateral File</t>
  </si>
  <si>
    <t>40"W x 24"D x 32"H</t>
  </si>
  <si>
    <t>45"W x 22"D x 31"H</t>
  </si>
  <si>
    <t>20 1/4"W x 22"D x 31"H</t>
  </si>
  <si>
    <t>20 1/4"W x 22"D x 44"H</t>
  </si>
  <si>
    <t>BARN FLOOR OCCASIONAL TABLES</t>
  </si>
  <si>
    <t>End Table</t>
  </si>
  <si>
    <t>22"W x 24"D x 24"H</t>
  </si>
  <si>
    <t>Coffee Table</t>
  </si>
  <si>
    <t>48"W x 22"D x 18"H</t>
  </si>
  <si>
    <t>25 1/4"W x 24"D x 45"H</t>
  </si>
  <si>
    <t>74"W x 24"D x 30 1/2"H</t>
  </si>
  <si>
    <t>Traditional Flat Wall</t>
  </si>
  <si>
    <t xml:space="preserve">• Contact Hershberger's Hardware for a free catalog 330.897.7701    </t>
  </si>
  <si>
    <t xml:space="preserve"> To add doors to top part of bookcase add 10.00 a sq. ft. door size.</t>
  </si>
  <si>
    <t>• We have a large variety of hardware available from Hershberger's Hardware</t>
  </si>
  <si>
    <t>70"W x 17" D x 25"H</t>
  </si>
  <si>
    <t>40"W x 17" D x 30"H</t>
  </si>
  <si>
    <t>50"W x 17" D x 30"H</t>
  </si>
  <si>
    <t>60"W x 17" D x 30"H</t>
  </si>
  <si>
    <t>70"W x 17" D x 30"H</t>
  </si>
  <si>
    <t>Chair Side</t>
  </si>
  <si>
    <t>Sofa Table</t>
  </si>
  <si>
    <t>16"W x 24"D x 24"H</t>
  </si>
  <si>
    <t>48"W x 16"D x 30"H</t>
  </si>
  <si>
    <t>BARN FLOOR BOOKCASES</t>
  </si>
  <si>
    <t>Barn Floor Bookcase</t>
  </si>
  <si>
    <t>Corner TV Stand</t>
  </si>
  <si>
    <t>55"W x 20"D x 30" H</t>
  </si>
  <si>
    <t>62"W x 22"D x 31"H</t>
  </si>
  <si>
    <t>36"W x 22"D x 31"H</t>
  </si>
  <si>
    <t>HAND HEWN TV STANDS</t>
  </si>
  <si>
    <t>50"W x 18"D x 30" H</t>
  </si>
  <si>
    <t>60"W x 18"D x 30" H</t>
  </si>
  <si>
    <t>70"W x 18"D x 30" H</t>
  </si>
  <si>
    <t>Chair Side Table</t>
  </si>
  <si>
    <t>HAND HEWN BOOKCASES</t>
  </si>
  <si>
    <t>Hand Hewn Bookcase</t>
  </si>
  <si>
    <t>MODERN SHAKER STYLE TV STANDS</t>
  </si>
  <si>
    <t>Oak  
Brown Maple 
Rustic Cherry
Sap Cherry</t>
  </si>
  <si>
    <r>
      <rPr>
        <sz val="10"/>
        <color indexed="8"/>
        <rFont val="Arial"/>
        <family val="2"/>
      </rPr>
      <t>To take advantage of the 3 piece special you must order 3
       pieces of the same item number in the same wood species.</t>
    </r>
    <r>
      <rPr>
        <b/>
        <sz val="10"/>
        <color indexed="8"/>
        <rFont val="Arial"/>
        <family val="2"/>
      </rPr>
      <t xml:space="preserve">
• $25 off per unit for 3 piece special
TV &amp; Office 
•Subtract 5% for Bookcases and Occasional Tables</t>
    </r>
  </si>
  <si>
    <t>BF-2248-DS</t>
  </si>
  <si>
    <t>BF-2224-DS</t>
  </si>
  <si>
    <t>BF-1648-DS</t>
  </si>
  <si>
    <t>BF-1624-S</t>
  </si>
  <si>
    <t>BF-2224-DD</t>
  </si>
  <si>
    <t>BF-6025</t>
  </si>
  <si>
    <t>BF-7025</t>
  </si>
  <si>
    <t>BF-6030</t>
  </si>
  <si>
    <t>BF-5030</t>
  </si>
  <si>
    <t>BF-7030</t>
  </si>
  <si>
    <t>BF-5025</t>
  </si>
  <si>
    <t>BF-142</t>
  </si>
  <si>
    <t>BF-143</t>
  </si>
  <si>
    <t>BF-162</t>
  </si>
  <si>
    <t>BF-2454</t>
  </si>
  <si>
    <t>BF-2474</t>
  </si>
  <si>
    <t>HHD-1648-DS</t>
  </si>
  <si>
    <t>HHD-1624-S</t>
  </si>
  <si>
    <t>HHD-2248-DS</t>
  </si>
  <si>
    <t>HHD-2224-DD</t>
  </si>
  <si>
    <t>HHD-2224-DS</t>
  </si>
  <si>
    <t>HHD-5030</t>
  </si>
  <si>
    <t>HHD-6030</t>
  </si>
  <si>
    <t>ECO-4025</t>
  </si>
  <si>
    <t>ECO-5025</t>
  </si>
  <si>
    <t>ECO-6025</t>
  </si>
  <si>
    <t>ECO-7025</t>
  </si>
  <si>
    <t>ECO-4030</t>
  </si>
  <si>
    <t>ECO-5030</t>
  </si>
  <si>
    <t>ECO-6030</t>
  </si>
  <si>
    <t>ECO-7030</t>
  </si>
  <si>
    <t>BARN FLOOR TV STANDS</t>
  </si>
  <si>
    <t>BARN FLOOR BOOKCASES WITH RECLAIMED OAK TOP</t>
  </si>
  <si>
    <t>BARN FLOOR COLLECTION</t>
  </si>
  <si>
    <t xml:space="preserve">HAND HEWN COLLECTION </t>
  </si>
  <si>
    <t>Double Pedestal Desk</t>
  </si>
  <si>
    <t>Legal File Cabinet</t>
  </si>
  <si>
    <t>Single. Pedestal Desk</t>
  </si>
  <si>
    <t>RBW 5030</t>
  </si>
  <si>
    <t>RBW 6030</t>
  </si>
  <si>
    <t>RBW 7030</t>
  </si>
  <si>
    <t>HHD-7030</t>
  </si>
  <si>
    <t>BF-2248-D</t>
  </si>
  <si>
    <t>BF-3636</t>
  </si>
  <si>
    <t>BF-3648</t>
  </si>
  <si>
    <t>BF-3660</t>
  </si>
  <si>
    <t>BF-3672</t>
  </si>
  <si>
    <t>BF-3684</t>
  </si>
  <si>
    <t>Lateral File Cabinet</t>
  </si>
  <si>
    <t>HHD-2248-D</t>
  </si>
  <si>
    <t>HHD-3636</t>
  </si>
  <si>
    <t>HHD-3648</t>
  </si>
  <si>
    <t>HHD-3660</t>
  </si>
  <si>
    <t>HHD-3672</t>
  </si>
  <si>
    <t>HHD-3684</t>
  </si>
  <si>
    <t>RECLAIMED BARN WOOD COLLECTION - TOP ONLY</t>
  </si>
  <si>
    <t>RBW-2224-DD</t>
  </si>
  <si>
    <t>RBW-2248-D</t>
  </si>
  <si>
    <t>RBW-2248-DS</t>
  </si>
  <si>
    <t>RBW-2224-DS</t>
  </si>
  <si>
    <t>RBW-1624-S</t>
  </si>
  <si>
    <t>RECLAIMED BARN WOOD TV STANDS</t>
  </si>
  <si>
    <t>RBW-6025</t>
  </si>
  <si>
    <t>RBW-5025</t>
  </si>
  <si>
    <t>RBW-7025</t>
  </si>
  <si>
    <t>TV STANDS</t>
  </si>
  <si>
    <t>Reclaimed Barn</t>
  </si>
  <si>
    <t>Barn Floor</t>
  </si>
  <si>
    <t>Bunker Hill</t>
  </si>
  <si>
    <t>Bunker Hill 2-Tone</t>
  </si>
  <si>
    <t>Master Corner</t>
  </si>
  <si>
    <t>SH-55730-C</t>
  </si>
  <si>
    <t>Shaker Corner</t>
  </si>
  <si>
    <t>Modern Shaker Cornwall</t>
  </si>
  <si>
    <t>BH-55730-C</t>
  </si>
  <si>
    <t>TR-48731-C</t>
  </si>
  <si>
    <t>Traditional Cornwall</t>
  </si>
  <si>
    <t>TR-55731-C</t>
  </si>
  <si>
    <t>MTR-53730-C</t>
  </si>
  <si>
    <t>MTR-63730-C</t>
  </si>
  <si>
    <t>MS-53731-C</t>
  </si>
  <si>
    <t>4 Piece Set</t>
  </si>
  <si>
    <t>MS-4025</t>
  </si>
  <si>
    <t>MS-5025</t>
  </si>
  <si>
    <t>MS-6025</t>
  </si>
  <si>
    <t>60"W x 18"D x 33-1/2"H</t>
  </si>
  <si>
    <t>MM-5033</t>
  </si>
  <si>
    <t>MM-6033</t>
  </si>
  <si>
    <t>MM-7033</t>
  </si>
  <si>
    <t>MODERN MISSION STYLE TV STANDS</t>
  </si>
  <si>
    <t>50" W x 18" D X 30" H</t>
  </si>
  <si>
    <t>MS-5030</t>
  </si>
  <si>
    <t>MS-6030</t>
  </si>
  <si>
    <t>4 PIECE MODERN SHAKER BRIDGE</t>
  </si>
  <si>
    <t>MS-10172-B</t>
  </si>
  <si>
    <t>MS-2472-BL</t>
  </si>
  <si>
    <t>MS-2472-BR</t>
  </si>
  <si>
    <t>Coffee Table w/o Shelf</t>
  </si>
  <si>
    <t>MS-101-B</t>
  </si>
  <si>
    <t>SHAKER TV STANDS</t>
  </si>
  <si>
    <t>SH-4030</t>
  </si>
  <si>
    <t>SH-5030</t>
  </si>
  <si>
    <t>SH-6030</t>
  </si>
  <si>
    <t>SH-7030</t>
  </si>
  <si>
    <t>BH-4030</t>
  </si>
  <si>
    <t>BH-5030</t>
  </si>
  <si>
    <t>BH-6030</t>
  </si>
  <si>
    <t>TRADITIONAL TV STANDS</t>
  </si>
  <si>
    <t>TR-5030</t>
  </si>
  <si>
    <t>TR-5033</t>
  </si>
  <si>
    <t>TR-6033</t>
  </si>
  <si>
    <t>TR-7033</t>
  </si>
  <si>
    <t>MTR-4030</t>
  </si>
  <si>
    <t>MTR-5030</t>
  </si>
  <si>
    <t>MTR-6030</t>
  </si>
  <si>
    <t>MTR-7030</t>
  </si>
  <si>
    <t>OFFICE</t>
  </si>
  <si>
    <t>OFFICE (continued)</t>
  </si>
  <si>
    <t>MTR-4072</t>
  </si>
  <si>
    <t>MTR-63</t>
  </si>
  <si>
    <t>MTR-63-DH</t>
  </si>
  <si>
    <t>MTR-44-DH</t>
  </si>
  <si>
    <t>MTR-44</t>
  </si>
  <si>
    <t>MTR-70-E</t>
  </si>
  <si>
    <t>L Desk with Hutch</t>
  </si>
  <si>
    <t>MTR-7275-L</t>
  </si>
  <si>
    <t>MTR-7275-LH</t>
  </si>
  <si>
    <t>MTR-C</t>
  </si>
  <si>
    <t>Desk Chair</t>
  </si>
  <si>
    <t>MTR-142</t>
  </si>
  <si>
    <t>MTR-143</t>
  </si>
  <si>
    <t>MTR-162</t>
  </si>
  <si>
    <t xml:space="preserve">Lateral File Cabinet </t>
  </si>
  <si>
    <t>Lateral File Cabinet w/ Bookcase</t>
  </si>
  <si>
    <t>MTR-162-B</t>
  </si>
  <si>
    <t>MTR-163</t>
  </si>
  <si>
    <t>Master Bookcase</t>
  </si>
  <si>
    <t>SH-2262</t>
  </si>
  <si>
    <t>Single Pedestal Desk</t>
  </si>
  <si>
    <t>2 Drawer File</t>
  </si>
  <si>
    <t>3 Drawer File</t>
  </si>
  <si>
    <t>SH-142</t>
  </si>
  <si>
    <t>SH-143</t>
  </si>
  <si>
    <t>SH-162</t>
  </si>
  <si>
    <t>TRADITIONAL OFFICE COLLECTION</t>
  </si>
  <si>
    <t>TR-142</t>
  </si>
  <si>
    <t>TR-143</t>
  </si>
  <si>
    <t>TR-152</t>
  </si>
  <si>
    <t>TR-153</t>
  </si>
  <si>
    <t>BOOKCASES</t>
  </si>
  <si>
    <t>MM-2436</t>
  </si>
  <si>
    <t>MM-2448</t>
  </si>
  <si>
    <t>MM-2472</t>
  </si>
  <si>
    <t>MM-2460</t>
  </si>
  <si>
    <t>MM-2484</t>
  </si>
  <si>
    <t>MM-3636</t>
  </si>
  <si>
    <t>MM-3648</t>
  </si>
  <si>
    <t>MM-3660</t>
  </si>
  <si>
    <t>MM-3672</t>
  </si>
  <si>
    <t>MM-3684</t>
  </si>
  <si>
    <t>MM-4836</t>
  </si>
  <si>
    <t>MM-4848</t>
  </si>
  <si>
    <t>MM-4860</t>
  </si>
  <si>
    <t>MM-4872</t>
  </si>
  <si>
    <t>MM-4884</t>
  </si>
  <si>
    <t xml:space="preserve">MODERN MISSION BOOKCASES  </t>
  </si>
  <si>
    <t>Open Bookcase</t>
  </si>
  <si>
    <t>L Desk (left)</t>
  </si>
  <si>
    <t>L Desk (right)</t>
  </si>
  <si>
    <t>SH-3648</t>
  </si>
  <si>
    <t>SH-3660</t>
  </si>
  <si>
    <t>SH-3672</t>
  </si>
  <si>
    <t>SH-3684</t>
  </si>
  <si>
    <t>BOOKCASES (continued)</t>
  </si>
  <si>
    <t xml:space="preserve"> TRADITIONAL BOOKCASES</t>
  </si>
  <si>
    <t>TV STANDS (continued)</t>
  </si>
  <si>
    <t>RBW-3648</t>
  </si>
  <si>
    <t>RBW-3660</t>
  </si>
  <si>
    <t>RBW-3672</t>
  </si>
  <si>
    <t>RBW-3684</t>
  </si>
  <si>
    <t>RBW-2454</t>
  </si>
  <si>
    <t>RBW-2474</t>
  </si>
  <si>
    <t>RBW-142</t>
  </si>
  <si>
    <t>RBW-143</t>
  </si>
  <si>
    <t>RBW-162</t>
  </si>
  <si>
    <t>RBW-3636</t>
  </si>
  <si>
    <t>SH-3636</t>
  </si>
  <si>
    <t>SH-2436</t>
  </si>
  <si>
    <t>SH-2448</t>
  </si>
  <si>
    <t>SH-2460</t>
  </si>
  <si>
    <t>SH-2472</t>
  </si>
  <si>
    <t>SH-2484</t>
  </si>
  <si>
    <t>SH-4836</t>
  </si>
  <si>
    <t>SH-4848</t>
  </si>
  <si>
    <t>SH-4860</t>
  </si>
  <si>
    <t>SH-4872</t>
  </si>
  <si>
    <t>SH-4884</t>
  </si>
  <si>
    <t>TR-2460</t>
  </si>
  <si>
    <t>TR-2472</t>
  </si>
  <si>
    <t>TR-2484</t>
  </si>
  <si>
    <t>TR-3636</t>
  </si>
  <si>
    <t>TR-3648</t>
  </si>
  <si>
    <t>TR-3660</t>
  </si>
  <si>
    <t>TR-3672</t>
  </si>
  <si>
    <t>TR-3684</t>
  </si>
  <si>
    <t>TR-4836</t>
  </si>
  <si>
    <t>TR-4848</t>
  </si>
  <si>
    <t>TR-4860</t>
  </si>
  <si>
    <t>TR-4872</t>
  </si>
  <si>
    <t>TR-4884</t>
  </si>
  <si>
    <t>TR-2448</t>
  </si>
  <si>
    <t>TR-50728-C</t>
  </si>
  <si>
    <t>MTR-50</t>
  </si>
  <si>
    <t>MTR-60</t>
  </si>
  <si>
    <t>36"W x 14"D x 36"H</t>
  </si>
  <si>
    <t>36"W x 14"D x 48"H</t>
  </si>
  <si>
    <t>36"W x 14"D x 60"H</t>
  </si>
  <si>
    <t>36"W x 14"D x 72"H</t>
  </si>
  <si>
    <t>36"W x 14"H x 84"H</t>
  </si>
  <si>
    <t>TR-55728-C</t>
  </si>
  <si>
    <t>BH-55730-C2</t>
  </si>
  <si>
    <t>46"W x 23"D x 31"H</t>
  </si>
  <si>
    <t>53"W x 23"D x 31"H</t>
  </si>
  <si>
    <t>MS-46731-C</t>
  </si>
  <si>
    <t>TR-6030</t>
  </si>
  <si>
    <t>60"W x18"D x 33-1/2"H</t>
  </si>
  <si>
    <t>MS-4828-B</t>
  </si>
  <si>
    <t>36"W x 14"D x 84"H</t>
  </si>
  <si>
    <t>24"W x 13 1/2"D x 36"H</t>
  </si>
  <si>
    <t>24"W x 13 1/2"D x 48"H</t>
  </si>
  <si>
    <t>24"W x 13 1/2"D x 60"H</t>
  </si>
  <si>
    <t>24"W x 13 1/2"D x 72"H</t>
  </si>
  <si>
    <t>24"W x 13 1/2"D x 84"H</t>
  </si>
  <si>
    <t>36"W x 13 1/2"D x 36"H</t>
  </si>
  <si>
    <t>36"W x 13 1/2"D x 48"H</t>
  </si>
  <si>
    <t>36"W x 13 1/2"D x 60"H</t>
  </si>
  <si>
    <t>36"W x 13 1/2"D x 72"H</t>
  </si>
  <si>
    <t>36"W x 13 1/2"D x 84"H</t>
  </si>
  <si>
    <t>48"W x 13 1/2"D x 36"H</t>
  </si>
  <si>
    <t>48"W x 13 1/2"D x 48"H</t>
  </si>
  <si>
    <t>48"W x 13 1/2"D x 60"H</t>
  </si>
  <si>
    <t>48"W x 13 1/2"D x 72"H</t>
  </si>
  <si>
    <t>48"W x 13 1/2"D x 84"H</t>
  </si>
  <si>
    <t>TR-2436</t>
  </si>
  <si>
    <t>24"W x 14"D x 36"H</t>
  </si>
  <si>
    <t>24"W x 14"D x 48"H</t>
  </si>
  <si>
    <t>24"W x 14"D x 60"H</t>
  </si>
  <si>
    <t>24"W x 14"D x 72"H</t>
  </si>
  <si>
    <t>24"W x 14"D x 84"H</t>
  </si>
  <si>
    <t>48"W x 14"D x 36"H</t>
  </si>
  <si>
    <t>48"W x 14"D x 48"H</t>
  </si>
  <si>
    <t>48"W x 14"D x 60"H</t>
  </si>
  <si>
    <t>48"W x 14"D x 72"H</t>
  </si>
  <si>
    <t>48"W x 14"D x 84"H</t>
  </si>
  <si>
    <t>60"W x 18"D x 31"H</t>
  </si>
  <si>
    <t>50"W x 18"D x 31"H</t>
  </si>
  <si>
    <t>RBW-5530-C</t>
  </si>
  <si>
    <t xml:space="preserve">1 - 24" high door on 24" wide bookcases add………………………………...…………….                                                          </t>
  </si>
  <si>
    <t xml:space="preserve">2 - 24" high doors on 36" wide bookcases add………………………………...…………….                                                          </t>
  </si>
  <si>
    <t>Desk Backs can be finished - Call for Quote</t>
  </si>
  <si>
    <t xml:space="preserve">4 - 24" high doors on 48" wide bookcases add…………………………….……………. </t>
  </si>
  <si>
    <t>BF-5530-C</t>
  </si>
  <si>
    <t>RBW-5030</t>
  </si>
  <si>
    <t>RBW-6030</t>
  </si>
  <si>
    <t>RBW-7030</t>
  </si>
  <si>
    <t>72"W x 26"D x 30"H</t>
  </si>
  <si>
    <t>72 1/2"W x 16 1/4"D x 71"H</t>
  </si>
  <si>
    <t>*ALL BOOKCASES ARE AVAILABLE WITH DOORS - See Options for Pricing</t>
  </si>
  <si>
    <t>*BARN FLOOR BOOKCASES ARE AVAILABLE  WITH DOORS - See Options for Pricing</t>
  </si>
  <si>
    <t>*HAND HEWN BOOKCASES ARE AVAILABLE WITH DOORS - See Options for Pricing</t>
  </si>
  <si>
    <t>ADD</t>
  </si>
  <si>
    <t>RBW-55730-C</t>
  </si>
  <si>
    <t>For Locks on Drawers , Add:………………………………………………………………………..…</t>
  </si>
  <si>
    <t>For painting , Add:………………………………………………………………………………………………………….</t>
  </si>
  <si>
    <t>For 2 tone paint and stain , Add:……………………………………………………………………….</t>
  </si>
  <si>
    <t>For 2 tone stain , Add:……………………………………………………………………………………………</t>
  </si>
  <si>
    <t>Adjustable shelf , Add:………………………………………………………………………………………………………………….</t>
  </si>
  <si>
    <t>CLIENT PORTAL LOGIN INSTRUCTIONS</t>
  </si>
  <si>
    <t>Excel Pricelist Password: AO9@1*</t>
  </si>
  <si>
    <t>HHD-7030-SD</t>
  </si>
  <si>
    <t>TV Stand w/ Sliding Barn Door Track</t>
  </si>
  <si>
    <t>Fireplace TV Stand</t>
  </si>
  <si>
    <t>60"W x 18"D x 34"H</t>
  </si>
  <si>
    <t>23" Classic Flame Fireplace Units can be added to most TV Stands , Add:…………………………………………</t>
  </si>
  <si>
    <t>QSWO      Cherry</t>
  </si>
  <si>
    <t>VIENNA OFFICE COLLECTION</t>
  </si>
  <si>
    <t>VIENNA OCCASIONALS</t>
  </si>
  <si>
    <t>VIENNA COLLECTION</t>
  </si>
  <si>
    <t>VIENNA TV STANDS</t>
  </si>
  <si>
    <t>VA-6028-E</t>
  </si>
  <si>
    <t>60"W x 28"D x 31"H</t>
  </si>
  <si>
    <t>VA-6024</t>
  </si>
  <si>
    <t>Hutch</t>
  </si>
  <si>
    <t>VA-6041</t>
  </si>
  <si>
    <t>60"W x 24"D x 31"H</t>
  </si>
  <si>
    <t>60"W x 12-1/4"D x 41"H</t>
  </si>
  <si>
    <t>VA-142</t>
  </si>
  <si>
    <t>VA-143</t>
  </si>
  <si>
    <t>VA-162</t>
  </si>
  <si>
    <t>VA-162-BC</t>
  </si>
  <si>
    <t>17-3/4"W x 24"D x 34"H</t>
  </si>
  <si>
    <t>17-3/4"W x 24"D x 47"H</t>
  </si>
  <si>
    <t>36"W x 12-1/4"D x 40"H</t>
  </si>
  <si>
    <t>VA-2436</t>
  </si>
  <si>
    <t>VA-2448</t>
  </si>
  <si>
    <t>VA-2460</t>
  </si>
  <si>
    <t>VA-2472</t>
  </si>
  <si>
    <t>VA-2484</t>
  </si>
  <si>
    <t>VA-3636</t>
  </si>
  <si>
    <t>VA-3648</t>
  </si>
  <si>
    <t>VA-3660</t>
  </si>
  <si>
    <t>VA-3672</t>
  </si>
  <si>
    <t>VA-3684</t>
  </si>
  <si>
    <t>VA-4836</t>
  </si>
  <si>
    <t>VA-4848</t>
  </si>
  <si>
    <t>VA-4860</t>
  </si>
  <si>
    <t>VA-4872</t>
  </si>
  <si>
    <t>VA-4884</t>
  </si>
  <si>
    <t>24"W x 12-1/4"D x 36"H</t>
  </si>
  <si>
    <t>Vienna Bookcase</t>
  </si>
  <si>
    <t>24"W x 12-1/4"D x 48"H</t>
  </si>
  <si>
    <t>24"W x 12-1/4"D x 60"H</t>
  </si>
  <si>
    <t>24"W x 12-1/4"D x 72"H</t>
  </si>
  <si>
    <t>24"W x 12-1/4"D x 84"H</t>
  </si>
  <si>
    <t>36"W x 12-1/4"D x 36"H</t>
  </si>
  <si>
    <t>36"W x 12-1/4"D x 48"H</t>
  </si>
  <si>
    <t>36"W x 12-1/4"D x 60"H</t>
  </si>
  <si>
    <t>36"W x 12-1/4"D x 72"H</t>
  </si>
  <si>
    <t>36"W x 12-1/4"D x 84"H</t>
  </si>
  <si>
    <t>48"W x 12-1/4"D x 36"H</t>
  </si>
  <si>
    <t>48"W x 12-1/4"D x 48"H</t>
  </si>
  <si>
    <t>48"W x 12-1/4"D x 60"H</t>
  </si>
  <si>
    <t>48"W x 12-1/4"D x 72"H</t>
  </si>
  <si>
    <t>48"W x 12-1/4"D x 84"H</t>
  </si>
  <si>
    <t>TV Stand</t>
  </si>
  <si>
    <t>14"W x 22"D x 24"H</t>
  </si>
  <si>
    <t>20"W x 22"D x 24"H</t>
  </si>
  <si>
    <t>48"W x 20"D x 18"H</t>
  </si>
  <si>
    <t>48"W x 14"D x 30"H</t>
  </si>
  <si>
    <t>50"W x 16"D x 30"H</t>
  </si>
  <si>
    <t>60"W x 16"D x 30"H</t>
  </si>
  <si>
    <t>70"W x 16"D x 30"H</t>
  </si>
  <si>
    <t>60"W x 16"D x 36"H</t>
  </si>
  <si>
    <t>VIENNA BOOKCASES</t>
  </si>
  <si>
    <t>BARN FLOOR OFFICE FURNITURE</t>
  </si>
  <si>
    <t>*ADD 10% FOR SELECTIONS MADE WITH ALL RECLAIMED WOOD</t>
  </si>
  <si>
    <t>8959 TR 652</t>
  </si>
  <si>
    <t>Fredericksburg OH, 44627</t>
  </si>
  <si>
    <t xml:space="preserve">Ashery Oak </t>
  </si>
  <si>
    <t>VA-1422-DS</t>
  </si>
  <si>
    <t>VA-2022-DS</t>
  </si>
  <si>
    <t>VA-2048-DS</t>
  </si>
  <si>
    <t>VA-1448-DS</t>
  </si>
  <si>
    <t>VA-5030</t>
  </si>
  <si>
    <t>VA-6030</t>
  </si>
  <si>
    <t>VA-7030</t>
  </si>
  <si>
    <t>Bookcase Top</t>
  </si>
  <si>
    <t>36"W x 22"D x 34"H</t>
  </si>
  <si>
    <t>Vienna TV Stand</t>
  </si>
  <si>
    <t>VA-6036-FP</t>
  </si>
  <si>
    <t>SHAKER AND MODERN SHAKER OFFICE FURNITURE</t>
  </si>
  <si>
    <t>HAND HEWN OCCASIONAL TABLES</t>
  </si>
  <si>
    <t>RECLAIMED BARN WOOD OCCASIONALS</t>
  </si>
  <si>
    <t>VIENNA OFFICE FURNITURE</t>
  </si>
  <si>
    <t>For Two-Tone Items as Shown Add $25</t>
  </si>
  <si>
    <t>75"W x 26"D x 30"H</t>
  </si>
  <si>
    <t>BF-6034-FP</t>
  </si>
  <si>
    <t>60"W x  18"D x 34"H</t>
  </si>
  <si>
    <t>1. Go to www.viztechfurniture.com. From there you will see a login and a register portion. If you already have an account, log in. If you are new and would like to register, fill out the form provided and it will be sent to Viztech for review.</t>
  </si>
  <si>
    <t>2. Once logged in, find Ashery Oak on the main page.</t>
  </si>
  <si>
    <t>3. When you find our page, click on the "Download" tab next to the contact sheet. Click on downloads and you will see a list of files that are available to you.</t>
  </si>
  <si>
    <t>4. Click on any of the desired files to open or save it. Saving the file to your computer will give you future access, opening will allow you to view it without saving it, but once you close it you will need to dowload it again to re-open.</t>
  </si>
  <si>
    <t>Fireplaces</t>
  </si>
  <si>
    <t>ECO-6032-FP</t>
  </si>
  <si>
    <t>MM-7033-FP</t>
  </si>
  <si>
    <t>* Fireplace units can be put in most of our TV Stands</t>
  </si>
  <si>
    <t>* Classic flame fireplace - remote control w/ 5 settings</t>
  </si>
  <si>
    <t>Barn Floor Fireplace TV Stand</t>
  </si>
  <si>
    <t>Economy TV Stand w/ Fireplace</t>
  </si>
  <si>
    <t>60"W x 17"D x 32"H</t>
  </si>
  <si>
    <t>70"W x 18"D x 33"H</t>
  </si>
  <si>
    <t>Vienna TV Stand w/ Fireplace</t>
  </si>
  <si>
    <t>Modern Mission TV Stand w/ Fireplace</t>
  </si>
  <si>
    <t>ph: 330-946-2600</t>
  </si>
  <si>
    <t>Rustic Walnut, Add:………………………………………………………………………</t>
  </si>
  <si>
    <t>Walnut, Add:……………………………………………………………………………………</t>
  </si>
  <si>
    <t>Rustic QSWO 
Hickory     
Rustic Hickory 
Elm         
Hard Maple                Wormy Maple</t>
  </si>
  <si>
    <t>Keyboard drawer - change from pencil drawer to keyboard, Add:…………………………….</t>
  </si>
  <si>
    <t>Change wood doors to glass or glass to wood doors - no charge</t>
  </si>
  <si>
    <t>*ALL BOOKCASES COME STANDARD WITH SOLID SIDES AND SHELVES</t>
  </si>
  <si>
    <t>No customizing at this time.</t>
  </si>
  <si>
    <t>Rustic QSWO 
Hickory     
Rustic Hickory 
Elm         
Hard Maple Brown Maple</t>
  </si>
  <si>
    <t>Oak  
Rustic Cherry
Sap Cherry</t>
  </si>
  <si>
    <t>BARN FLOOR OFFICE FURNITURE WITH RECLAIMED OAK TOP</t>
  </si>
  <si>
    <t xml:space="preserve">ASHERY OAK WHOLESALE PRICELIST </t>
  </si>
  <si>
    <t>Base Markup is 100%</t>
  </si>
  <si>
    <t>Rustic QSWO …...........................................................................................................................</t>
  </si>
  <si>
    <t>Rustic Hickory …...........................................................................................................................</t>
  </si>
  <si>
    <t>Wormy Maple …...........................................................................................................................</t>
  </si>
  <si>
    <t>Hard Maple …...........................................................................................................................</t>
  </si>
  <si>
    <t>Cherry …...........................................................................................................................</t>
  </si>
  <si>
    <t>QSWO …...........................................................................................................................</t>
  </si>
  <si>
    <t>Elm …...........................................................................................................................</t>
  </si>
  <si>
    <t>Rustic Walnut …...........................................................................................................................</t>
  </si>
  <si>
    <t>Prime Walnut …...........................................................................................................................</t>
  </si>
  <si>
    <t>Wood Species Pricing</t>
  </si>
  <si>
    <t>Reclaimed Oak Top only …...........................................................................................................................</t>
  </si>
  <si>
    <t>VENTURA BOOKCASES</t>
  </si>
  <si>
    <t>VT-2436</t>
  </si>
  <si>
    <t>VT-2448</t>
  </si>
  <si>
    <t>VT-2460</t>
  </si>
  <si>
    <t>VT-2472</t>
  </si>
  <si>
    <t>VT-2484</t>
  </si>
  <si>
    <t>VT-3636</t>
  </si>
  <si>
    <t>VT-3648</t>
  </si>
  <si>
    <t>VT-3660</t>
  </si>
  <si>
    <t>VT-3672</t>
  </si>
  <si>
    <t>VT-3684</t>
  </si>
  <si>
    <t>VT-4836</t>
  </si>
  <si>
    <t>VT-4848</t>
  </si>
  <si>
    <t>VT-4860</t>
  </si>
  <si>
    <t>VT-4872</t>
  </si>
  <si>
    <t>VT-4884</t>
  </si>
  <si>
    <t>1 - 24" high door on 24" wide Ventura bookcase add</t>
  </si>
  <si>
    <t>2 - 24" high doors on 36" wide Ventura bookcase add</t>
  </si>
  <si>
    <t>1 - 24" high door on 24" wide Vienna bookcase add</t>
  </si>
  <si>
    <t>2 - 24" high doors on 36" wide Vienna bookcase add</t>
  </si>
  <si>
    <t>1 - 24" high door on 24" wide Traditional bookcase add</t>
  </si>
  <si>
    <t>2 - 24" high doors on 36" wide Traditional bookcase add</t>
  </si>
  <si>
    <t>4 - 24" high doors on 48" wide Traditional bookcase add</t>
  </si>
  <si>
    <t>VENTURA OFFICE COLLECTION</t>
  </si>
  <si>
    <t>VT-142</t>
  </si>
  <si>
    <t>VT-143</t>
  </si>
  <si>
    <t>VT-162</t>
  </si>
  <si>
    <t>VT-162-BC</t>
  </si>
  <si>
    <t>VT-2664</t>
  </si>
  <si>
    <t>VT-2450</t>
  </si>
  <si>
    <t>VT-5041</t>
  </si>
  <si>
    <t>VT-2470</t>
  </si>
  <si>
    <t>VT-7341</t>
  </si>
  <si>
    <t>VT-3070-E</t>
  </si>
  <si>
    <t>Bookcase Top Cabinet</t>
  </si>
  <si>
    <t>Writing Desk</t>
  </si>
  <si>
    <t>Hutch Top</t>
  </si>
  <si>
    <t>22-3/4" x 24"D x 31"H</t>
  </si>
  <si>
    <t>22-3/4" x 24"D x 43-1/4"H</t>
  </si>
  <si>
    <t>36" x 22"L x 31"H</t>
  </si>
  <si>
    <t>36" x 14"B x 40"H</t>
  </si>
  <si>
    <t>64" x 26"W x 31"H</t>
  </si>
  <si>
    <t>50-1/2" x 24"S x 31"H</t>
  </si>
  <si>
    <t>54" x 15-1/2"H x 41"H</t>
  </si>
  <si>
    <t>69-1/2" x 24"D x 31"H</t>
  </si>
  <si>
    <t>73" x 15-1/2"H x 41"H</t>
  </si>
  <si>
    <t>69-1/2" x 30"E x 31"H</t>
  </si>
  <si>
    <t>VA-2444</t>
  </si>
  <si>
    <t>43-3/4"W x 24"D x 31"H</t>
  </si>
  <si>
    <t>VA-4441</t>
  </si>
  <si>
    <t>43-3/4"W x 12-1/4"D x 41"H</t>
  </si>
  <si>
    <t>SH-2247</t>
  </si>
  <si>
    <t>47-1/4"W x 23"D x 30-1/2"H</t>
  </si>
  <si>
    <t>62-1/2"W x 23"D x 30-1/2"H</t>
  </si>
  <si>
    <t>SH-4741</t>
  </si>
  <si>
    <t>50-3/4"W x 15-1/2"D x 41"H</t>
  </si>
  <si>
    <t>SH-6241</t>
  </si>
  <si>
    <t>66"W x 15-1/2"D x 41"H</t>
  </si>
  <si>
    <t>LC-7030-FP</t>
  </si>
  <si>
    <t>Lincoln Fireplace Unit</t>
  </si>
  <si>
    <t>70"W x 14"D x 30"H</t>
  </si>
  <si>
    <t>COUNTRY OCCASIONAL COLLECTION</t>
  </si>
  <si>
    <t>CTY-1422-DS</t>
  </si>
  <si>
    <t>CTY-2022-DS</t>
  </si>
  <si>
    <t>CTY-2022-DD</t>
  </si>
  <si>
    <t>CTY-2048-DS</t>
  </si>
  <si>
    <t>CTY-1648-DS</t>
  </si>
  <si>
    <t>Chairside Table</t>
  </si>
  <si>
    <t>Open End Table</t>
  </si>
  <si>
    <t>Enclosed End Table</t>
  </si>
  <si>
    <t>COUNTRY OCCASIONAL TABLES</t>
  </si>
  <si>
    <t>MODERN MISSION OCCASIONAL COLLECTION</t>
  </si>
  <si>
    <t>MODERN MISSION OCCASIONAL TABLES</t>
  </si>
  <si>
    <t>MM-1422-DS</t>
  </si>
  <si>
    <t>MM-2022-DS</t>
  </si>
  <si>
    <t>MM-2022-DD</t>
  </si>
  <si>
    <t>MM-2048-DS</t>
  </si>
  <si>
    <t>MM-1648-DS</t>
  </si>
  <si>
    <t>1 - 24" high door on 24" wide Shaker bookcase add</t>
  </si>
  <si>
    <t>2 - 24" high doors on 36" wide Shaker bookcase add</t>
  </si>
  <si>
    <t>4 - 24" high doors on 48" wide Shaker bookcase add</t>
  </si>
  <si>
    <t>1 - 24" high door on 24" wide Open bookcase add</t>
  </si>
  <si>
    <t>2 - 24" high doors on 36" wide Open bookcase add</t>
  </si>
  <si>
    <t>4 - 24" high doors on 48" wide Open bookcase add</t>
  </si>
  <si>
    <t>1 - 24" high door on 24" wide Hand Hewn bookcase add</t>
  </si>
  <si>
    <t>2 - 24" high doors on 36" wide Hand Hewn bookcase add</t>
  </si>
  <si>
    <t>4 - 24" high doors on 48" wide Hand Hewn bookcase add</t>
  </si>
  <si>
    <t>1 - 24" high door on 24" wide Barn Floor bookcase add</t>
  </si>
  <si>
    <t>2 - 24" high doors on 36" wide Barn Floor bookcase add</t>
  </si>
  <si>
    <t>4 - 24" high doors on 48" wide Barn Floor bookcase add</t>
  </si>
  <si>
    <t>Reclaimed Oak the whole piece …...........................................................................................................................</t>
  </si>
  <si>
    <t>Fax quote request on custom pieces</t>
  </si>
  <si>
    <t>Attach Castors, Add:………………………………………………………………………..…</t>
  </si>
  <si>
    <t>2 1/2" Grommet Black, Add:………………………………………………………………………..…</t>
  </si>
  <si>
    <t>RECLAIMED BARN WOOD TV STANDS - Tops Only Reclaimed</t>
  </si>
  <si>
    <t>Barn Floor Book Case Door Options</t>
  </si>
  <si>
    <t>Hand Hewn Book Case Door Options</t>
  </si>
  <si>
    <t>Modern Mission Book Case Door Options</t>
  </si>
  <si>
    <t>Shaker Book Case Door Options</t>
  </si>
  <si>
    <t>Traditional Book Case Door Options</t>
  </si>
  <si>
    <t>Vienna Book Case Door Options</t>
  </si>
  <si>
    <t>Ventura Bookcase</t>
  </si>
  <si>
    <t>Ventura Book Case Door Options</t>
  </si>
  <si>
    <t>22-3/4"W x 24"D x 31"H</t>
  </si>
  <si>
    <t>22-3/4"W x 24"D x 43-1/4"H</t>
  </si>
  <si>
    <t>36"W x 14"D x 40"H</t>
  </si>
  <si>
    <t>64"W x 26"D x 31"H</t>
  </si>
  <si>
    <t>50-1/2"W x 24"D x 31"H</t>
  </si>
  <si>
    <t>54"W x 15-1/2"D x 41"H</t>
  </si>
  <si>
    <t>69-1/2"W x 24"D x 31"H</t>
  </si>
  <si>
    <t>73"W x 15-1/2"H x 41"H</t>
  </si>
  <si>
    <t>69-1/2"W x 30"D x 31"H</t>
  </si>
  <si>
    <t>Regular prices listed are in Oak, Rustic Cherry, Sap Cherry, and Brown Maple</t>
  </si>
  <si>
    <t>Hickory …...........................................................................................................................</t>
  </si>
  <si>
    <t>Oak   
Rustic Cherry
Sap Cherry  Brown Maple</t>
  </si>
  <si>
    <r>
      <rPr>
        <b/>
        <sz val="18"/>
        <color rgb="FF000000"/>
        <rFont val="Arial"/>
        <family val="2"/>
      </rPr>
      <t>Occasional Tables</t>
    </r>
    <r>
      <rPr>
        <b/>
        <sz val="22"/>
        <color indexed="8"/>
        <rFont val="Arial"/>
        <family val="2"/>
      </rPr>
      <t xml:space="preserve">                                                   </t>
    </r>
    <r>
      <rPr>
        <sz val="11"/>
        <color rgb="FF000000"/>
        <rFont val="Arial"/>
        <family val="2"/>
      </rPr>
      <t xml:space="preserve">Take advantage of the 3-piece special! You must order 3 pieces of the same item number in the same wood species or get 3 different pieces from our In-Stock program and still get the discount!                         </t>
    </r>
    <r>
      <rPr>
        <b/>
        <sz val="11"/>
        <color rgb="FF000000"/>
        <rFont val="Arial"/>
        <family val="2"/>
      </rPr>
      <t xml:space="preserve">                                                                                               5% off per unit for 3-piece special</t>
    </r>
  </si>
  <si>
    <r>
      <rPr>
        <sz val="10"/>
        <color rgb="FF000000"/>
        <rFont val="Arial"/>
        <family val="2"/>
      </rPr>
      <t xml:space="preserve">Take advantage of the 3-piece special! You must order 3 pieces of the same item number in the same wood species or get 3 different pieces from our In-Stock program and still get the discount!          </t>
    </r>
    <r>
      <rPr>
        <b/>
        <sz val="10"/>
        <color rgb="FF000000"/>
        <rFont val="Arial"/>
        <family val="2"/>
      </rPr>
      <t xml:space="preserve">                                                                                                              5% off per unit for 3-piece special</t>
    </r>
  </si>
  <si>
    <t>VENTURA TV STANDS</t>
  </si>
  <si>
    <t>VT-6030</t>
  </si>
  <si>
    <t>VT-7030</t>
  </si>
  <si>
    <t>Ventura TV Stand</t>
  </si>
  <si>
    <t>2 - 24" high doors on 48" wide Ventura bookcase add</t>
  </si>
  <si>
    <t>2 - 24" high doors on 48" wide Vienna bookcase add</t>
  </si>
  <si>
    <t>RECLAIMED BARNWOOD OCCASIONAL COLLECTION</t>
  </si>
  <si>
    <t>RECLAIMED BARNWOOD OCCASIONAL TABLES</t>
  </si>
  <si>
    <t>SANTA FE OFFICE FURNITURE</t>
  </si>
  <si>
    <t>SF-142</t>
  </si>
  <si>
    <t>SF-143</t>
  </si>
  <si>
    <t>SF-162</t>
  </si>
  <si>
    <t>SF-2448</t>
  </si>
  <si>
    <t>SF-4947</t>
  </si>
  <si>
    <t>SF-6873-L</t>
  </si>
  <si>
    <t>20-1/4"W x 24"D x 30-1/2"H</t>
  </si>
  <si>
    <t>20-1/4"W x 24"D x 43"H</t>
  </si>
  <si>
    <t>36"W x 24"D x 30-1/2"H</t>
  </si>
  <si>
    <t>SF-162-BC</t>
  </si>
  <si>
    <t>Lateral File Cabinet with Bookcase</t>
  </si>
  <si>
    <t>37-1/2" x 24"D x 77-1/2"H</t>
  </si>
  <si>
    <t>48"W x 24"D x 30-1/2"H</t>
  </si>
  <si>
    <t>49-1/2"W x 14-3/4"D x 47"H</t>
  </si>
  <si>
    <t>L Desk</t>
  </si>
  <si>
    <t>16"W x 30"D x 30-1/2"H</t>
  </si>
  <si>
    <t>SF-2464</t>
  </si>
  <si>
    <t>64"W x 24"D x 31"H</t>
  </si>
  <si>
    <t>SF-6547</t>
  </si>
  <si>
    <t>65"W x 24"D x 47"H</t>
  </si>
  <si>
    <t>SF-3064-E</t>
  </si>
  <si>
    <t>64"W x 30"D x 31"H</t>
  </si>
  <si>
    <t>L Desk (Left wall)</t>
  </si>
  <si>
    <t>L Desk (Right wall)</t>
  </si>
  <si>
    <t>68"W x 30"D x 30-1/2"H</t>
  </si>
  <si>
    <t>73"W x 25"D x 30-1/2"H</t>
  </si>
  <si>
    <t>KITCHEN</t>
  </si>
  <si>
    <t>VIENNA Sideboard</t>
  </si>
  <si>
    <t>VA-7035-SB</t>
  </si>
  <si>
    <t>Vienna Sideboard</t>
  </si>
  <si>
    <t>70"W x 18"D x 35"H</t>
  </si>
  <si>
    <t>Kitchen</t>
  </si>
  <si>
    <t>SANTE FE OFFICE FURNITURE</t>
  </si>
  <si>
    <t>EUR TV STANDS</t>
  </si>
  <si>
    <t>EUR-7030-FP</t>
  </si>
  <si>
    <t>EUR-6032-FP</t>
  </si>
  <si>
    <t>EUR-7030</t>
  </si>
  <si>
    <t>EUR-6030</t>
  </si>
  <si>
    <t>EUR-5030</t>
  </si>
  <si>
    <t>EUR BOOKCASES</t>
  </si>
  <si>
    <t>Eur Book Case Door Options</t>
  </si>
  <si>
    <t>EUR-2436</t>
  </si>
  <si>
    <t>EUR-2448</t>
  </si>
  <si>
    <t>EUR-2460</t>
  </si>
  <si>
    <t>EUR-2472</t>
  </si>
  <si>
    <t>EUR-2484</t>
  </si>
  <si>
    <t>EUR-3636</t>
  </si>
  <si>
    <t>EUR-3648</t>
  </si>
  <si>
    <t>EUR-3660</t>
  </si>
  <si>
    <t>EUR-3672</t>
  </si>
  <si>
    <t>EUR-3684</t>
  </si>
  <si>
    <t>EUR-4836</t>
  </si>
  <si>
    <t>EUR-4848</t>
  </si>
  <si>
    <t>EUR-4860</t>
  </si>
  <si>
    <t>EUR-4872</t>
  </si>
  <si>
    <t>EUR-4884</t>
  </si>
  <si>
    <t>Eur Bookcase</t>
  </si>
  <si>
    <t>1 - 24" high door on 24" wide Eur bookcase add</t>
  </si>
  <si>
    <t>2 - 24" high doors on 36" wide Eur bookcase add</t>
  </si>
  <si>
    <t>EUR OFFICE FURNITURE</t>
  </si>
  <si>
    <t>Occasional Tables (continued)</t>
  </si>
  <si>
    <t>EUR-1424-DS</t>
  </si>
  <si>
    <t>EUR-1424-DR</t>
  </si>
  <si>
    <t>EUR-2026-DS</t>
  </si>
  <si>
    <t>EUR-2026-DR</t>
  </si>
  <si>
    <t>EUR-2038-DS</t>
  </si>
  <si>
    <t>EUR-2048-DS</t>
  </si>
  <si>
    <t>EUR-1548-DS</t>
  </si>
  <si>
    <t>EUR-3060-E</t>
  </si>
  <si>
    <t>EUR-6041</t>
  </si>
  <si>
    <t>Double Pedestal Hutch</t>
  </si>
  <si>
    <t>EUR-4441</t>
  </si>
  <si>
    <t>Single Pedestal Hutch</t>
  </si>
  <si>
    <t>EUR-2660</t>
  </si>
  <si>
    <t>EUR-142</t>
  </si>
  <si>
    <t>EUR-143</t>
  </si>
  <si>
    <t>EUR-162</t>
  </si>
  <si>
    <t>EUR-162-BC</t>
  </si>
  <si>
    <t>Lateral File W/ Bookcase</t>
  </si>
  <si>
    <t>EUR Occasional Tables</t>
  </si>
  <si>
    <t>EUROPA COLLECTION</t>
  </si>
  <si>
    <t>10"W x 24"D x 24"H</t>
  </si>
  <si>
    <t>16"W x 26"D x 24"H</t>
  </si>
  <si>
    <t>38"W x 20"D x 19"H</t>
  </si>
  <si>
    <t>48"W x 20"D x 19"H</t>
  </si>
  <si>
    <t>48"W x 15"D x 29"H</t>
  </si>
  <si>
    <t>EUROPA TV STANDS</t>
  </si>
  <si>
    <t>Europa Fireplace TV Stand</t>
  </si>
  <si>
    <t>Europa TV Stand</t>
  </si>
  <si>
    <t>60"W x 16"D x 32"H</t>
  </si>
  <si>
    <t>EUROPA OFFICE FURNITURE</t>
  </si>
  <si>
    <t>60"W x 30"D x 31"H</t>
  </si>
  <si>
    <t>60"W x 26"D x 31"H</t>
  </si>
  <si>
    <t>60"W x 12¼"D x 41"H</t>
  </si>
  <si>
    <t>44"W x 24"D x 31"H</t>
  </si>
  <si>
    <t>44"W x 12¼"D x 41"H</t>
  </si>
  <si>
    <t>18"W x 24"D x 31"H</t>
  </si>
  <si>
    <t>18"W x 24"D x 42"H</t>
  </si>
  <si>
    <t>36"W x 24"D x 31"H</t>
  </si>
  <si>
    <t>36"W x 24"D x 72"H</t>
  </si>
  <si>
    <t>EUROPA BOOKCASES</t>
  </si>
  <si>
    <t>Europa Bookcase</t>
  </si>
  <si>
    <t>24"W x 12¼"D x 36"H</t>
  </si>
  <si>
    <t>24"W x 12¼"D x 48"H</t>
  </si>
  <si>
    <t>24"W x 12¼"D x 60"H</t>
  </si>
  <si>
    <t>24"W x 12¼"D x 72"H</t>
  </si>
  <si>
    <t>24"W x 12¼"D x 84"H</t>
  </si>
  <si>
    <t>36"W x 12¼"D x 36"H</t>
  </si>
  <si>
    <t>36"W x 12¼"D x 48"H</t>
  </si>
  <si>
    <t>36"W x 12¼"D x 60"H</t>
  </si>
  <si>
    <t>36"W x 12¼"D x 72"H</t>
  </si>
  <si>
    <t>36"W x 12¼"D x 84"H</t>
  </si>
  <si>
    <t>48"W x 12¼"D x 36"H</t>
  </si>
  <si>
    <t>48"W x 12¼"D x 48"H</t>
  </si>
  <si>
    <t>48"W x 12¼"D x 60"H</t>
  </si>
  <si>
    <t>48"W x 12¼"D x 72"H</t>
  </si>
  <si>
    <t>48"W x 12¼"D x 84"H</t>
  </si>
  <si>
    <t>EUR-6024</t>
  </si>
  <si>
    <t>EUR-4424</t>
  </si>
  <si>
    <t>Tiger Maple …...........................................................................................................................</t>
  </si>
  <si>
    <t>Plain Sawn White Oak …...........................................................................................................................</t>
  </si>
  <si>
    <t>Ruff Sawn on any wood species - circular saw marks …......................................</t>
  </si>
  <si>
    <t>Options to Customize Bookcases</t>
  </si>
  <si>
    <t>Brown Maple case with Elm top doors and drawers.............................................</t>
  </si>
  <si>
    <t>Ventura TV Stand with Fireplace</t>
  </si>
  <si>
    <t>60"W x 16"D x 34"H</t>
  </si>
  <si>
    <t>VT-6034-FP</t>
  </si>
  <si>
    <t>RBW-1648-DS</t>
  </si>
  <si>
    <t>fax: 330-520-3330</t>
  </si>
  <si>
    <t>* Add $350.00 to TV Stand to add a 23" fireplace unit</t>
  </si>
  <si>
    <t>Traditional Corner</t>
  </si>
  <si>
    <t>2 - 24" high doors on 48" wide Eur bookcase add</t>
  </si>
  <si>
    <t>* For a 28" fireplace add $350.00</t>
  </si>
  <si>
    <t>* For a 42" fireplace add $430.00</t>
  </si>
  <si>
    <t>PRICES EFFECTIVE December 1st, 2025</t>
  </si>
  <si>
    <t>Deeper: To add from 1" to 3" in depth…………………………………………………………………………………………</t>
  </si>
  <si>
    <t>Deeper: To add from 4" to 7" in depth …………………………………………………………………………………………</t>
  </si>
  <si>
    <t>Deeper: To add from 8" to 11" in depth …………………………………………………………………………………………</t>
  </si>
  <si>
    <t>Wider: 42" wide go between 36" and 48" price</t>
  </si>
  <si>
    <t>Wider: 60" wide 48" price + 25%</t>
  </si>
  <si>
    <t>Wider: To Add up to 3" in width to bookcase…...............................................</t>
  </si>
  <si>
    <t>Higher: 96" High add 20% to 84" high bookcase</t>
  </si>
  <si>
    <t>Add Drilling and Connector bolts</t>
  </si>
  <si>
    <t>Free</t>
  </si>
  <si>
    <t>Flush cut one or more sides</t>
  </si>
  <si>
    <t>For door styles that use European Hinge (BF, HHD, MM, SH, TR)</t>
  </si>
  <si>
    <t xml:space="preserve">     (multiple width x height and then divide by 144)</t>
  </si>
  <si>
    <t>For door styles that use standard Hinges (EUR, VA, VT)</t>
  </si>
  <si>
    <t>Trim Notes</t>
  </si>
  <si>
    <t>For calculating actual sizes when selecting to flush cut side(s):</t>
  </si>
  <si>
    <t>Shaker, Modern Mission, &amp; Ventura: Box width is 2” narrower (1” trim each side)</t>
  </si>
  <si>
    <t>Traditional: Box witdth is 3.5” narrower (1 3/4” trim each side)</t>
  </si>
  <si>
    <t>Barnboard: Box width is 3” narrower (1 ½” trim each side)</t>
  </si>
  <si>
    <t>Full Length Doors - Add Wood or Wood framed Glass Doors</t>
  </si>
  <si>
    <t>email: John@Colburn.Me</t>
  </si>
  <si>
    <t>EDGEWOOD BOOKCASES</t>
  </si>
  <si>
    <t>EW-2436</t>
  </si>
  <si>
    <t>Edgewood Bookcase</t>
  </si>
  <si>
    <t>24"W x 12 ¼"D x 36"H</t>
  </si>
  <si>
    <t>EW-2448</t>
  </si>
  <si>
    <t>24"W x 12 ¼"D x 48"H</t>
  </si>
  <si>
    <t>EW-2460</t>
  </si>
  <si>
    <t>24"W x 12 ¼"D x 60"H</t>
  </si>
  <si>
    <t>EW-2472</t>
  </si>
  <si>
    <t>24"W x 12 ¼"D x 72"H</t>
  </si>
  <si>
    <t>EW-2484</t>
  </si>
  <si>
    <t>24"W x 12 ¼"D x 84"H</t>
  </si>
  <si>
    <t>EW-3636</t>
  </si>
  <si>
    <t>36"W x 12 ¼"D x 36"H</t>
  </si>
  <si>
    <t>EW-3648</t>
  </si>
  <si>
    <t>36"W x 12 ¼"D x 48"H</t>
  </si>
  <si>
    <t>EW-3660</t>
  </si>
  <si>
    <t>36"W x 12 ¼"D x 60"H</t>
  </si>
  <si>
    <t>EW-3672</t>
  </si>
  <si>
    <t>36"W x 12 ¼"D x 72"H</t>
  </si>
  <si>
    <t>EW-3684</t>
  </si>
  <si>
    <t>36"W x 12 ¼"D x 84"H</t>
  </si>
  <si>
    <t>EW-4836</t>
  </si>
  <si>
    <t>48"W x 12 ¼"D x 36"H</t>
  </si>
  <si>
    <t>EW-4848</t>
  </si>
  <si>
    <t>48"W x 12 ¼"D x 48"H</t>
  </si>
  <si>
    <t>EW-4860</t>
  </si>
  <si>
    <t>48"W x 12 ¼"D x 60"H</t>
  </si>
  <si>
    <t>EW-4872</t>
  </si>
  <si>
    <t>48"W x 12 ¼"D x 72"H</t>
  </si>
  <si>
    <t>EW-4884</t>
  </si>
  <si>
    <t>48"W x 12 ¼"D x 84"H</t>
  </si>
  <si>
    <t>Edgewood Bookcase Door Options</t>
  </si>
  <si>
    <t>1 - 24" high door on 24" wide Edgewood bookcase add</t>
  </si>
  <si>
    <t>2 - 24" high doors on 36" wide Edgewood bookcase add</t>
  </si>
  <si>
    <t>4 - 24" high doors on 48" wide Edgewood bookcase add</t>
  </si>
  <si>
    <t>Update Pricing in "Master_TWO" sheet so that this worksheet is correct.</t>
  </si>
  <si>
    <t>WG-2430</t>
  </si>
  <si>
    <t>Willow Glen Bookcase</t>
  </si>
  <si>
    <t>24"W x 12 ¼"D x 30"H</t>
  </si>
  <si>
    <t>WG-2436</t>
  </si>
  <si>
    <t>WG-2448</t>
  </si>
  <si>
    <t>WG-2460</t>
  </si>
  <si>
    <t>WG-2472</t>
  </si>
  <si>
    <t>WG-2484</t>
  </si>
  <si>
    <t>WG-3030</t>
  </si>
  <si>
    <t>30"W x 12 ¼"D x 30"H</t>
  </si>
  <si>
    <t>WG-3036</t>
  </si>
  <si>
    <t>30"W x 12 ¼"D x 36"H</t>
  </si>
  <si>
    <t>WG-3048</t>
  </si>
  <si>
    <t>30"W x 12 ¼"D x 48"H</t>
  </si>
  <si>
    <t>WG-3060</t>
  </si>
  <si>
    <t>30"W x 12 ¼"D x 60"H</t>
  </si>
  <si>
    <t>WG-3072</t>
  </si>
  <si>
    <t>30"W x 12 ¼"D x 72"H</t>
  </si>
  <si>
    <t>WG-3084</t>
  </si>
  <si>
    <t>30"W x 12 ¼"D x 84"H</t>
  </si>
  <si>
    <t>WG-3630</t>
  </si>
  <si>
    <t>36"W x 12 ¼"D x 30"H</t>
  </si>
  <si>
    <t>WG-3636</t>
  </si>
  <si>
    <t>WG-3648</t>
  </si>
  <si>
    <t>WG-3660</t>
  </si>
  <si>
    <t>WG-3672</t>
  </si>
  <si>
    <t>WG-3684</t>
  </si>
  <si>
    <t>WG-4830</t>
  </si>
  <si>
    <t>48"W x 12 ¼"D x 30"H</t>
  </si>
  <si>
    <t>WG-4836</t>
  </si>
  <si>
    <t>WG-4848</t>
  </si>
  <si>
    <t>WG-4860</t>
  </si>
  <si>
    <t>WG-4872</t>
  </si>
  <si>
    <t>WG-4884</t>
  </si>
  <si>
    <t>WILLOW GLEN BOOKCASES</t>
  </si>
  <si>
    <t>Willow Glen Bookcase Door Options</t>
  </si>
  <si>
    <t>1 - 24" high door on 24" wide Willow Glen bookcase add</t>
  </si>
  <si>
    <t>2 - 24" high doors on 36" wide Willow Glen bookcase add</t>
  </si>
  <si>
    <t>4 - 24" high doors on 48" wide Willow Glen bookcase add</t>
  </si>
  <si>
    <t>Willow Glen Bookcase Drawer Options</t>
  </si>
  <si>
    <t>2 - 24" high drawers on 24" wide Willow Glen bookcase add</t>
  </si>
  <si>
    <t xml:space="preserve">Features fixed shelf above drawers. Bookcase depth becomes 14" if ordering drawers. </t>
  </si>
  <si>
    <t>2 - 24" high drawers on 36" wide Willow Glen bookcase add</t>
  </si>
  <si>
    <t>4 - 24" high drawers on 48" wide Willow Glen bookcase add</t>
  </si>
  <si>
    <t>15" depth-No charge</t>
  </si>
  <si>
    <t>16" to 19" depth add 15%</t>
  </si>
  <si>
    <t>20" to 23" depth add 20%</t>
  </si>
  <si>
    <t>Rustic Cherry</t>
  </si>
  <si>
    <t>OCS-117, Asbury</t>
  </si>
  <si>
    <t>OCS-119, Cappuccino</t>
  </si>
  <si>
    <t>Rustic Hickory</t>
  </si>
  <si>
    <t>OCS-110, Medium</t>
  </si>
  <si>
    <t>Wood</t>
  </si>
  <si>
    <t>Stain</t>
  </si>
  <si>
    <t>Brown Maple</t>
  </si>
  <si>
    <t>OCS-122, Cocoa</t>
  </si>
  <si>
    <t>QSWO</t>
  </si>
  <si>
    <t>OCS-113, Michael's</t>
  </si>
  <si>
    <t>Sap Cherry</t>
  </si>
  <si>
    <t>SH-3672-D</t>
  </si>
  <si>
    <t>COST</t>
  </si>
  <si>
    <t>AO-10</t>
  </si>
  <si>
    <t>AO-11</t>
  </si>
  <si>
    <t>AO-12</t>
  </si>
  <si>
    <t>Page</t>
  </si>
  <si>
    <t>Ashery Oak - QuickShip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</si>
</sst>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quot;$&quot;#,##0"/>
  </numFmts>
  <fonts count="41" x14ac:knownFonts="1">
    <font>
      <sz val="12"/>
      <color theme="1"/>
      <name val="Calibri"/>
      <family val="2"/>
      <scheme val="minor"/>
    </font>
    <font>
      <sz val="8"/>
      <name val="Calibri"/>
      <family val="2"/>
    </font>
    <font>
      <sz val="10"/>
      <name val="Arial"/>
      <family val="2"/>
    </font>
    <font>
      <sz val="10"/>
      <color indexed="8"/>
      <name val="Arial"/>
      <family val="2"/>
    </font>
    <font>
      <b/>
      <sz val="10"/>
      <color indexed="8"/>
      <name val="Arial"/>
      <family val="2"/>
    </font>
    <font>
      <sz val="12"/>
      <color theme="1"/>
      <name val="Calibri"/>
      <family val="2"/>
      <scheme val="minor"/>
    </font>
    <font>
      <sz val="20"/>
      <color theme="1"/>
      <name val="Calibri"/>
      <family val="2"/>
      <scheme val="minor"/>
    </font>
    <font>
      <b/>
      <sz val="20"/>
      <color theme="1"/>
      <name val="Calibri"/>
      <family val="2"/>
      <scheme val="minor"/>
    </font>
    <font>
      <sz val="12"/>
      <color theme="0"/>
      <name val="Arial"/>
      <family val="2"/>
    </font>
    <font>
      <sz val="12"/>
      <color rgb="FFFF0000"/>
      <name val="Arial"/>
      <family val="2"/>
    </font>
    <font>
      <sz val="12"/>
      <color theme="1"/>
      <name val="Arial"/>
      <family val="2"/>
    </font>
    <font>
      <b/>
      <sz val="9"/>
      <color theme="1"/>
      <name val="Arial"/>
      <family val="2"/>
    </font>
    <font>
      <sz val="10"/>
      <color theme="1"/>
      <name val="Arial"/>
      <family val="2"/>
    </font>
    <font>
      <b/>
      <sz val="10"/>
      <color theme="1"/>
      <name val="Arial"/>
      <family val="2"/>
    </font>
    <font>
      <sz val="10"/>
      <color rgb="FFFF0000"/>
      <name val="Arial"/>
      <family val="2"/>
    </font>
    <font>
      <sz val="10"/>
      <color rgb="FF000000"/>
      <name val="Arial"/>
      <family val="2"/>
    </font>
    <font>
      <b/>
      <sz val="10"/>
      <color theme="0"/>
      <name val="Arial"/>
      <family val="2"/>
    </font>
    <font>
      <b/>
      <sz val="12"/>
      <color theme="0"/>
      <name val="Arial"/>
      <family val="2"/>
    </font>
    <font>
      <b/>
      <sz val="12"/>
      <color rgb="FF000000"/>
      <name val="Times New Roman"/>
      <family val="1"/>
    </font>
    <font>
      <sz val="11"/>
      <color rgb="FF000000"/>
      <name val="Times New Roman"/>
      <family val="1"/>
    </font>
    <font>
      <b/>
      <sz val="12"/>
      <name val="Arial"/>
      <family val="2"/>
    </font>
    <font>
      <b/>
      <sz val="12"/>
      <color rgb="FFFF0000"/>
      <name val="Arial"/>
      <family val="2"/>
    </font>
    <font>
      <sz val="12"/>
      <name val="Arial"/>
      <family val="2"/>
    </font>
    <font>
      <outline/>
      <sz val="12"/>
      <color theme="1"/>
      <name val="Arial"/>
      <family val="2"/>
    </font>
    <font>
      <sz val="12"/>
      <color rgb="FF000000"/>
      <name val="Arial"/>
      <family val="2"/>
    </font>
    <font>
      <b/>
      <sz val="12"/>
      <color theme="1"/>
      <name val="Arial"/>
      <family val="2"/>
    </font>
    <font>
      <b/>
      <sz val="22"/>
      <color indexed="8"/>
      <name val="Arial"/>
      <family val="2"/>
    </font>
    <font>
      <b/>
      <sz val="22"/>
      <color theme="1"/>
      <name val="Arial"/>
      <family val="2"/>
    </font>
    <font>
      <b/>
      <sz val="18"/>
      <color rgb="FF000000"/>
      <name val="Arial"/>
      <family val="2"/>
    </font>
    <font>
      <sz val="11"/>
      <color rgb="FF000000"/>
      <name val="Arial"/>
      <family val="2"/>
    </font>
    <font>
      <b/>
      <sz val="11"/>
      <color rgb="FF000000"/>
      <name val="Arial"/>
      <family val="2"/>
    </font>
    <font>
      <b/>
      <sz val="10"/>
      <color rgb="FF000000"/>
      <name val="Arial"/>
      <family val="2"/>
    </font>
    <font>
      <b/>
      <outline/>
      <sz val="12"/>
      <color theme="1"/>
      <name val="Arial"/>
      <family val="2"/>
    </font>
    <font>
      <strike/>
      <sz val="12"/>
      <color theme="1"/>
      <name val="Arial"/>
      <family val="2"/>
    </font>
    <font>
      <sz val="12"/>
      <color rgb="FF222222"/>
      <name val="Arial"/>
      <family val="2"/>
    </font>
    <font>
      <sz val="12"/>
      <color rgb="FFFF0000"/>
      <name val="Calibri"/>
      <family val="2"/>
      <scheme val="minor"/>
    </font>
    <font>
      <sz val="12"/>
      <color theme="0"/>
      <name val="Calibri"/>
      <family val="2"/>
      <scheme val="minor"/>
    </font>
    <font>
      <sz val="12"/>
      <color theme="1"/>
      <name val="Calibri"/>
      <family val="2"/>
    </font>
    <font>
      <sz val="12"/>
      <color rgb="FFFF0000"/>
      <name val="Calibri"/>
      <family val="2"/>
    </font>
    <font>
      <b/>
      <sz val="22"/>
      <color theme="1"/>
      <name val="Calibri"/>
      <family val="2"/>
      <scheme val="minor"/>
    </font>
    <font>
      <b/>
      <sz val="10"/>
      <color theme="0"/>
      <name val="Calibri"/>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FF"/>
        <bgColor rgb="FF000000"/>
      </patternFill>
    </fill>
    <fill>
      <patternFill patternType="solid">
        <fgColor theme="0" tint="-0.49998474074526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5997192297128213"/>
        <bgColor indexed="64"/>
      </patternFill>
    </fill>
    <fill>
      <patternFill patternType="solid">
        <fgColor theme="6" tint="0.59999389629810485"/>
        <bgColor indexed="64"/>
      </patternFill>
    </fill>
    <fill>
      <patternFill patternType="solid">
        <fgColor rgb="FF808080"/>
        <bgColor indexed="64"/>
      </patternFill>
    </fill>
  </fills>
  <borders count="5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9" fontId="5" fillId="0" borderId="0" applyFont="0" applyFill="0" applyBorder="0" applyAlignment="0" applyProtection="0"/>
  </cellStyleXfs>
  <cellXfs count="411">
    <xf numFmtId="0" fontId="0" fillId="0" borderId="0" xfId="0"/>
    <xf numFmtId="0" fontId="6" fillId="0" borderId="0" xfId="0" applyFont="1" applyAlignment="1">
      <alignment horizontal="center" vertical="top"/>
    </xf>
    <xf numFmtId="9" fontId="6" fillId="0" borderId="0" xfId="0" applyNumberFormat="1" applyFont="1" applyAlignment="1">
      <alignment horizontal="center" vertical="top"/>
    </xf>
    <xf numFmtId="0" fontId="6" fillId="0" borderId="0" xfId="0" applyFont="1"/>
    <xf numFmtId="0" fontId="7" fillId="0" borderId="0" xfId="0" applyFont="1" applyAlignment="1">
      <alignment horizontal="center" vertical="top"/>
    </xf>
    <xf numFmtId="0" fontId="10" fillId="2" borderId="0" xfId="0" applyFont="1" applyFill="1"/>
    <xf numFmtId="0" fontId="10" fillId="0" borderId="0" xfId="0" applyFont="1"/>
    <xf numFmtId="0" fontId="13" fillId="0" borderId="1" xfId="0" applyFont="1" applyBorder="1"/>
    <xf numFmtId="0" fontId="12" fillId="3" borderId="2" xfId="0" applyFont="1" applyFill="1" applyBorder="1"/>
    <xf numFmtId="0" fontId="12" fillId="0" borderId="2" xfId="0" applyFont="1" applyBorder="1"/>
    <xf numFmtId="0" fontId="12" fillId="0" borderId="0" xfId="0" applyFont="1"/>
    <xf numFmtId="0" fontId="13" fillId="0" borderId="1" xfId="0" applyFont="1" applyBorder="1" applyAlignment="1">
      <alignment horizontal="left" vertical="center"/>
    </xf>
    <xf numFmtId="0" fontId="13" fillId="0" borderId="3" xfId="0" applyFont="1" applyBorder="1" applyAlignment="1">
      <alignment horizontal="left" vertical="center"/>
    </xf>
    <xf numFmtId="0" fontId="12" fillId="0" borderId="2" xfId="0" applyFont="1" applyBorder="1" applyAlignment="1">
      <alignment horizontal="center" vertical="center"/>
    </xf>
    <xf numFmtId="0" fontId="12" fillId="3" borderId="2" xfId="0" applyFont="1" applyFill="1" applyBorder="1" applyAlignment="1">
      <alignment horizontal="center" vertical="center"/>
    </xf>
    <xf numFmtId="44" fontId="13" fillId="0" borderId="1" xfId="0" applyNumberFormat="1" applyFont="1" applyBorder="1" applyAlignment="1">
      <alignment horizontal="left" vertical="center"/>
    </xf>
    <xf numFmtId="44" fontId="12" fillId="3" borderId="2" xfId="0" applyNumberFormat="1" applyFont="1" applyFill="1" applyBorder="1" applyAlignment="1">
      <alignment horizontal="center" vertical="center"/>
    </xf>
    <xf numFmtId="0" fontId="12" fillId="3" borderId="0" xfId="0" applyFont="1" applyFill="1"/>
    <xf numFmtId="0" fontId="12" fillId="0" borderId="1" xfId="0" applyFont="1" applyBorder="1"/>
    <xf numFmtId="44" fontId="13" fillId="0" borderId="1" xfId="0" applyNumberFormat="1" applyFont="1" applyBorder="1"/>
    <xf numFmtId="44" fontId="12" fillId="0" borderId="2" xfId="0" applyNumberFormat="1" applyFont="1" applyBorder="1" applyAlignment="1">
      <alignment horizontal="center" vertical="center"/>
    </xf>
    <xf numFmtId="0" fontId="12" fillId="3" borderId="8" xfId="0" applyFont="1" applyFill="1" applyBorder="1" applyAlignment="1">
      <alignment horizontal="center" vertical="center"/>
    </xf>
    <xf numFmtId="44" fontId="12" fillId="3" borderId="8" xfId="0" applyNumberFormat="1" applyFont="1" applyFill="1" applyBorder="1" applyAlignment="1">
      <alignment horizontal="center" vertical="center"/>
    </xf>
    <xf numFmtId="0" fontId="12" fillId="3" borderId="8" xfId="0" applyFont="1" applyFill="1" applyBorder="1"/>
    <xf numFmtId="0" fontId="12" fillId="4" borderId="1" xfId="0" applyFont="1" applyFill="1" applyBorder="1" applyAlignment="1">
      <alignment horizontal="center" vertical="center"/>
    </xf>
    <xf numFmtId="44" fontId="12" fillId="4" borderId="1" xfId="0" applyNumberFormat="1" applyFont="1" applyFill="1" applyBorder="1" applyAlignment="1">
      <alignment horizontal="center" vertical="center"/>
    </xf>
    <xf numFmtId="44" fontId="12" fillId="0" borderId="1" xfId="0" applyNumberFormat="1" applyFont="1" applyBorder="1"/>
    <xf numFmtId="0" fontId="13" fillId="0" borderId="1" xfId="0" applyFont="1" applyBorder="1" applyAlignment="1">
      <alignment vertical="center"/>
    </xf>
    <xf numFmtId="0" fontId="14" fillId="5" borderId="0" xfId="0" applyFont="1" applyFill="1"/>
    <xf numFmtId="0" fontId="12" fillId="0" borderId="8" xfId="0" applyFont="1" applyBorder="1" applyAlignment="1">
      <alignment horizontal="center" vertical="center"/>
    </xf>
    <xf numFmtId="0" fontId="12" fillId="0" borderId="9" xfId="0" applyFont="1" applyBorder="1"/>
    <xf numFmtId="0" fontId="12" fillId="5" borderId="0" xfId="0" applyFont="1" applyFill="1"/>
    <xf numFmtId="0" fontId="13" fillId="4" borderId="0" xfId="0" applyFont="1" applyFill="1" applyAlignment="1">
      <alignment vertical="center"/>
    </xf>
    <xf numFmtId="0" fontId="12" fillId="4" borderId="0" xfId="0" applyFont="1" applyFill="1" applyAlignment="1">
      <alignment horizontal="center" vertical="center"/>
    </xf>
    <xf numFmtId="0" fontId="2" fillId="0" borderId="0" xfId="0" applyFont="1"/>
    <xf numFmtId="0" fontId="2" fillId="3" borderId="2" xfId="0" applyFont="1" applyFill="1" applyBorder="1" applyAlignment="1">
      <alignment horizontal="center" vertical="center"/>
    </xf>
    <xf numFmtId="0" fontId="18" fillId="0" borderId="0" xfId="0" applyFont="1"/>
    <xf numFmtId="0" fontId="12" fillId="5" borderId="8" xfId="0" applyFont="1" applyFill="1" applyBorder="1" applyAlignment="1">
      <alignment vertical="center"/>
    </xf>
    <xf numFmtId="165" fontId="12" fillId="3" borderId="2" xfId="0" applyNumberFormat="1" applyFont="1" applyFill="1" applyBorder="1" applyAlignment="1">
      <alignment horizontal="center" vertical="center"/>
    </xf>
    <xf numFmtId="165" fontId="12" fillId="0" borderId="2" xfId="0" applyNumberFormat="1" applyFont="1" applyBorder="1" applyAlignment="1">
      <alignment horizontal="center" vertical="center"/>
    </xf>
    <xf numFmtId="165" fontId="12" fillId="4" borderId="0" xfId="0" applyNumberFormat="1" applyFont="1" applyFill="1" applyAlignment="1">
      <alignment horizontal="center" vertical="center"/>
    </xf>
    <xf numFmtId="165" fontId="12" fillId="4" borderId="1" xfId="0" applyNumberFormat="1" applyFont="1" applyFill="1" applyBorder="1" applyAlignment="1">
      <alignment horizontal="center" vertical="center"/>
    </xf>
    <xf numFmtId="165" fontId="12" fillId="5" borderId="2" xfId="0" applyNumberFormat="1" applyFont="1" applyFill="1" applyBorder="1" applyAlignment="1">
      <alignment horizontal="center" vertical="center"/>
    </xf>
    <xf numFmtId="165" fontId="13" fillId="0" borderId="1" xfId="0" applyNumberFormat="1" applyFont="1" applyBorder="1" applyAlignment="1">
      <alignment horizontal="center"/>
    </xf>
    <xf numFmtId="165" fontId="12" fillId="5" borderId="17" xfId="0" applyNumberFormat="1" applyFont="1" applyFill="1" applyBorder="1" applyAlignment="1">
      <alignment horizontal="center" vertical="center"/>
    </xf>
    <xf numFmtId="165" fontId="12" fillId="3" borderId="17" xfId="0" applyNumberFormat="1" applyFont="1" applyFill="1" applyBorder="1" applyAlignment="1">
      <alignment horizontal="center" vertical="center"/>
    </xf>
    <xf numFmtId="165" fontId="12" fillId="4" borderId="15" xfId="0" applyNumberFormat="1" applyFont="1" applyFill="1" applyBorder="1" applyAlignment="1">
      <alignment horizontal="center" vertical="center"/>
    </xf>
    <xf numFmtId="0" fontId="13" fillId="0" borderId="14" xfId="0" applyFont="1" applyBorder="1" applyAlignment="1">
      <alignment horizontal="left" vertical="center"/>
    </xf>
    <xf numFmtId="165" fontId="12" fillId="0" borderId="17" xfId="0" applyNumberFormat="1" applyFont="1" applyBorder="1" applyAlignment="1">
      <alignment horizontal="center" vertical="center"/>
    </xf>
    <xf numFmtId="0" fontId="12" fillId="4" borderId="23" xfId="0" applyFont="1" applyFill="1" applyBorder="1" applyAlignment="1">
      <alignment horizontal="center" vertical="center"/>
    </xf>
    <xf numFmtId="165" fontId="12" fillId="4" borderId="23" xfId="0" applyNumberFormat="1" applyFont="1" applyFill="1" applyBorder="1" applyAlignment="1">
      <alignment horizontal="center" vertical="center"/>
    </xf>
    <xf numFmtId="0" fontId="13" fillId="0" borderId="14" xfId="0" applyFont="1" applyBorder="1" applyAlignment="1">
      <alignment horizontal="left"/>
    </xf>
    <xf numFmtId="0" fontId="12" fillId="0" borderId="0" xfId="0" applyFont="1" applyAlignment="1">
      <alignment horizontal="left"/>
    </xf>
    <xf numFmtId="0" fontId="12" fillId="0" borderId="16" xfId="0" applyFont="1" applyBorder="1" applyAlignment="1">
      <alignment horizontal="left" vertical="center"/>
    </xf>
    <xf numFmtId="0" fontId="12" fillId="0" borderId="2" xfId="0" applyFont="1" applyBorder="1" applyAlignment="1">
      <alignment horizontal="left" vertical="center"/>
    </xf>
    <xf numFmtId="0" fontId="12" fillId="3" borderId="16" xfId="0" applyFont="1" applyFill="1" applyBorder="1" applyAlignment="1">
      <alignment horizontal="left" vertical="center"/>
    </xf>
    <xf numFmtId="0" fontId="12" fillId="3" borderId="2" xfId="0" applyFont="1" applyFill="1" applyBorder="1" applyAlignment="1">
      <alignment horizontal="left" vertical="center"/>
    </xf>
    <xf numFmtId="0" fontId="12" fillId="3" borderId="18" xfId="0" applyFont="1" applyFill="1" applyBorder="1" applyAlignment="1">
      <alignment horizontal="left" vertical="center"/>
    </xf>
    <xf numFmtId="0" fontId="12" fillId="3" borderId="8" xfId="0" applyFont="1" applyFill="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165" fontId="12" fillId="0" borderId="27" xfId="0" applyNumberFormat="1" applyFont="1" applyBorder="1" applyAlignment="1">
      <alignment horizontal="center" vertical="center"/>
    </xf>
    <xf numFmtId="0" fontId="12" fillId="0" borderId="18" xfId="0" applyFont="1" applyBorder="1" applyAlignment="1">
      <alignment horizontal="left" vertical="center"/>
    </xf>
    <xf numFmtId="0" fontId="12" fillId="0" borderId="8" xfId="0" applyFont="1" applyBorder="1" applyAlignment="1">
      <alignment horizontal="left" vertical="center" wrapText="1"/>
    </xf>
    <xf numFmtId="0" fontId="12" fillId="0" borderId="8" xfId="0" applyFont="1" applyBorder="1" applyAlignment="1">
      <alignment horizontal="left" vertical="center"/>
    </xf>
    <xf numFmtId="165" fontId="12" fillId="0" borderId="19" xfId="0" applyNumberFormat="1" applyFont="1" applyBorder="1" applyAlignment="1">
      <alignment horizontal="center" vertical="center"/>
    </xf>
    <xf numFmtId="0" fontId="2" fillId="0" borderId="18" xfId="0" applyFont="1" applyBorder="1" applyAlignment="1">
      <alignment horizontal="left" vertical="center"/>
    </xf>
    <xf numFmtId="0" fontId="2" fillId="0" borderId="2" xfId="0" applyFont="1" applyBorder="1" applyAlignment="1">
      <alignment horizontal="left" vertical="center"/>
    </xf>
    <xf numFmtId="0" fontId="12" fillId="0" borderId="20" xfId="0" applyFont="1" applyBorder="1" applyAlignment="1">
      <alignment horizontal="left" vertical="center"/>
    </xf>
    <xf numFmtId="0" fontId="12" fillId="0" borderId="7" xfId="0" applyFont="1" applyBorder="1" applyAlignment="1">
      <alignment horizontal="left" vertical="center"/>
    </xf>
    <xf numFmtId="0" fontId="13" fillId="4" borderId="35" xfId="0" applyFont="1" applyFill="1" applyBorder="1" applyAlignment="1">
      <alignment vertical="center"/>
    </xf>
    <xf numFmtId="44" fontId="16" fillId="7" borderId="35" xfId="0" applyNumberFormat="1" applyFont="1" applyFill="1" applyBorder="1" applyAlignment="1">
      <alignment horizontal="center" vertical="center"/>
    </xf>
    <xf numFmtId="165" fontId="16" fillId="7" borderId="35" xfId="0" applyNumberFormat="1" applyFont="1" applyFill="1" applyBorder="1" applyAlignment="1">
      <alignment horizontal="center" vertical="center"/>
    </xf>
    <xf numFmtId="165" fontId="16" fillId="7" borderId="36" xfId="0" applyNumberFormat="1" applyFont="1" applyFill="1" applyBorder="1" applyAlignment="1">
      <alignment horizontal="center" vertical="center"/>
    </xf>
    <xf numFmtId="0" fontId="12" fillId="4" borderId="35" xfId="0" applyFont="1" applyFill="1" applyBorder="1" applyAlignment="1">
      <alignment horizontal="center" vertical="center"/>
    </xf>
    <xf numFmtId="165" fontId="12" fillId="4" borderId="35" xfId="0" applyNumberFormat="1" applyFont="1" applyFill="1" applyBorder="1" applyAlignment="1">
      <alignment horizontal="center" vertical="center"/>
    </xf>
    <xf numFmtId="165" fontId="12" fillId="4" borderId="36" xfId="0" applyNumberFormat="1" applyFont="1" applyFill="1" applyBorder="1" applyAlignment="1">
      <alignment horizontal="center" vertical="center"/>
    </xf>
    <xf numFmtId="44" fontId="12" fillId="0" borderId="11" xfId="0" applyNumberFormat="1" applyFont="1" applyBorder="1"/>
    <xf numFmtId="44" fontId="12" fillId="4" borderId="32" xfId="0" applyNumberFormat="1"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2" fillId="4" borderId="29" xfId="0" applyFont="1" applyFill="1" applyBorder="1" applyAlignment="1">
      <alignment horizontal="center" vertical="center"/>
    </xf>
    <xf numFmtId="165" fontId="12" fillId="4" borderId="29" xfId="0" applyNumberFormat="1" applyFont="1" applyFill="1" applyBorder="1" applyAlignment="1">
      <alignment horizontal="center" vertical="center"/>
    </xf>
    <xf numFmtId="165" fontId="13" fillId="0" borderId="15" xfId="0" applyNumberFormat="1" applyFont="1" applyBorder="1" applyAlignment="1">
      <alignment horizontal="center"/>
    </xf>
    <xf numFmtId="165" fontId="12" fillId="0" borderId="11" xfId="0" applyNumberFormat="1" applyFont="1" applyBorder="1" applyAlignment="1">
      <alignment horizontal="center"/>
    </xf>
    <xf numFmtId="165" fontId="13" fillId="5" borderId="11" xfId="0" applyNumberFormat="1" applyFont="1" applyFill="1" applyBorder="1" applyAlignment="1">
      <alignment horizontal="center" vertical="center"/>
    </xf>
    <xf numFmtId="165" fontId="13" fillId="5" borderId="24" xfId="0" applyNumberFormat="1" applyFont="1" applyFill="1" applyBorder="1" applyAlignment="1">
      <alignment horizontal="center" vertical="center"/>
    </xf>
    <xf numFmtId="165" fontId="13" fillId="5" borderId="1" xfId="0" applyNumberFormat="1" applyFont="1" applyFill="1" applyBorder="1" applyAlignment="1">
      <alignment horizontal="center" vertical="center"/>
    </xf>
    <xf numFmtId="165" fontId="13" fillId="0" borderId="1" xfId="0" applyNumberFormat="1" applyFont="1" applyBorder="1" applyAlignment="1">
      <alignment horizontal="center" vertical="center"/>
    </xf>
    <xf numFmtId="165" fontId="13" fillId="4" borderId="0" xfId="0" applyNumberFormat="1" applyFont="1" applyFill="1" applyAlignment="1">
      <alignment horizontal="center" vertical="center"/>
    </xf>
    <xf numFmtId="165" fontId="13" fillId="4" borderId="13" xfId="0" applyNumberFormat="1" applyFont="1" applyFill="1" applyBorder="1" applyAlignment="1">
      <alignment horizontal="center" vertical="center"/>
    </xf>
    <xf numFmtId="165" fontId="13" fillId="0" borderId="2" xfId="0" applyNumberFormat="1" applyFont="1" applyBorder="1" applyAlignment="1">
      <alignment horizontal="center" vertical="center"/>
    </xf>
    <xf numFmtId="165" fontId="12" fillId="0" borderId="0" xfId="0" applyNumberFormat="1" applyFont="1" applyAlignment="1">
      <alignment horizontal="center"/>
    </xf>
    <xf numFmtId="165" fontId="12" fillId="5" borderId="0" xfId="0" applyNumberFormat="1" applyFont="1" applyFill="1" applyAlignment="1">
      <alignment horizontal="center"/>
    </xf>
    <xf numFmtId="165" fontId="12" fillId="5" borderId="4" xfId="0" applyNumberFormat="1" applyFont="1" applyFill="1" applyBorder="1" applyAlignment="1">
      <alignment horizontal="center"/>
    </xf>
    <xf numFmtId="165" fontId="11" fillId="0" borderId="38" xfId="0" applyNumberFormat="1" applyFont="1" applyBorder="1" applyAlignment="1">
      <alignment horizontal="center" vertical="center" wrapText="1"/>
    </xf>
    <xf numFmtId="165" fontId="11" fillId="0" borderId="39" xfId="0" applyNumberFormat="1" applyFont="1" applyBorder="1" applyAlignment="1">
      <alignment horizontal="center" vertical="center" wrapText="1"/>
    </xf>
    <xf numFmtId="44" fontId="12" fillId="4" borderId="29" xfId="0" applyNumberFormat="1" applyFont="1" applyFill="1" applyBorder="1" applyAlignment="1">
      <alignment horizontal="center" vertical="center"/>
    </xf>
    <xf numFmtId="44" fontId="13" fillId="0" borderId="11" xfId="0" applyNumberFormat="1" applyFont="1" applyBorder="1"/>
    <xf numFmtId="165" fontId="13" fillId="0" borderId="11" xfId="0" applyNumberFormat="1" applyFont="1" applyBorder="1" applyAlignment="1">
      <alignment horizontal="center"/>
    </xf>
    <xf numFmtId="165" fontId="13" fillId="0" borderId="24" xfId="0" applyNumberFormat="1" applyFont="1" applyBorder="1" applyAlignment="1">
      <alignment horizontal="center"/>
    </xf>
    <xf numFmtId="0" fontId="16" fillId="7" borderId="34" xfId="0" applyFont="1" applyFill="1" applyBorder="1" applyAlignment="1">
      <alignment horizontal="left" vertical="center"/>
    </xf>
    <xf numFmtId="0" fontId="12" fillId="4" borderId="34" xfId="0" applyFont="1" applyFill="1" applyBorder="1" applyAlignment="1">
      <alignment horizontal="left" vertical="center"/>
    </xf>
    <xf numFmtId="0" fontId="12" fillId="4" borderId="22" xfId="0" applyFont="1" applyFill="1" applyBorder="1" applyAlignment="1">
      <alignment horizontal="left" vertical="center"/>
    </xf>
    <xf numFmtId="0" fontId="12" fillId="4" borderId="31" xfId="0" applyFont="1" applyFill="1" applyBorder="1" applyAlignment="1">
      <alignment horizontal="left" vertical="center"/>
    </xf>
    <xf numFmtId="0" fontId="12" fillId="4" borderId="28" xfId="0" applyFont="1" applyFill="1" applyBorder="1" applyAlignment="1">
      <alignment horizontal="left" vertical="center"/>
    </xf>
    <xf numFmtId="0" fontId="13" fillId="0" borderId="10" xfId="0" applyFont="1" applyBorder="1" applyAlignment="1">
      <alignment horizontal="left"/>
    </xf>
    <xf numFmtId="0" fontId="12" fillId="4" borderId="0" xfId="0" applyFont="1" applyFill="1" applyAlignment="1">
      <alignment horizontal="left" vertical="center"/>
    </xf>
    <xf numFmtId="0" fontId="13" fillId="4" borderId="0" xfId="0" applyFont="1" applyFill="1" applyAlignment="1">
      <alignment horizontal="left" vertical="center"/>
    </xf>
    <xf numFmtId="0" fontId="12" fillId="4" borderId="1" xfId="0" applyFont="1" applyFill="1" applyBorder="1" applyAlignment="1">
      <alignment horizontal="left" vertical="center"/>
    </xf>
    <xf numFmtId="0" fontId="13" fillId="4" borderId="12" xfId="0" applyFont="1" applyFill="1" applyBorder="1" applyAlignment="1">
      <alignment horizontal="left" vertical="center"/>
    </xf>
    <xf numFmtId="0" fontId="12" fillId="4" borderId="14" xfId="0" applyFont="1" applyFill="1" applyBorder="1" applyAlignment="1">
      <alignment horizontal="left" vertical="center"/>
    </xf>
    <xf numFmtId="0" fontId="19" fillId="0" borderId="0" xfId="0" applyFont="1" applyAlignment="1">
      <alignment horizontal="left" vertical="center"/>
    </xf>
    <xf numFmtId="0" fontId="19" fillId="0" borderId="0" xfId="0" applyFont="1" applyAlignment="1">
      <alignment vertical="center" wrapText="1"/>
    </xf>
    <xf numFmtId="0" fontId="13" fillId="0" borderId="1" xfId="0" applyFont="1" applyBorder="1" applyAlignment="1">
      <alignment horizontal="left"/>
    </xf>
    <xf numFmtId="0" fontId="16" fillId="7" borderId="35" xfId="0" applyFont="1" applyFill="1" applyBorder="1" applyAlignment="1">
      <alignment horizontal="left" vertical="center"/>
    </xf>
    <xf numFmtId="0" fontId="12" fillId="4" borderId="35" xfId="0" applyFont="1" applyFill="1" applyBorder="1" applyAlignment="1">
      <alignment horizontal="left" vertical="center"/>
    </xf>
    <xf numFmtId="0" fontId="12" fillId="0" borderId="11" xfId="0" applyFont="1" applyBorder="1" applyAlignment="1">
      <alignment horizontal="left"/>
    </xf>
    <xf numFmtId="0" fontId="12" fillId="4" borderId="23" xfId="0" applyFont="1" applyFill="1" applyBorder="1" applyAlignment="1">
      <alignment horizontal="left" vertical="center"/>
    </xf>
    <xf numFmtId="0" fontId="12" fillId="4" borderId="32" xfId="0" applyFont="1" applyFill="1" applyBorder="1" applyAlignment="1">
      <alignment horizontal="left" vertical="center"/>
    </xf>
    <xf numFmtId="0" fontId="12" fillId="4" borderId="29" xfId="0" applyFont="1" applyFill="1" applyBorder="1" applyAlignment="1">
      <alignment horizontal="left" vertical="center"/>
    </xf>
    <xf numFmtId="0" fontId="13" fillId="0" borderId="11" xfId="0" applyFont="1" applyBorder="1" applyAlignment="1">
      <alignment horizontal="left"/>
    </xf>
    <xf numFmtId="0" fontId="12" fillId="0" borderId="1" xfId="0" applyFont="1" applyBorder="1" applyAlignment="1">
      <alignment horizontal="left"/>
    </xf>
    <xf numFmtId="0" fontId="12" fillId="5" borderId="8" xfId="0" applyFont="1" applyFill="1" applyBorder="1" applyAlignment="1">
      <alignment horizontal="left" vertical="center" wrapText="1"/>
    </xf>
    <xf numFmtId="0" fontId="2" fillId="3" borderId="2" xfId="0" applyFont="1" applyFill="1" applyBorder="1" applyAlignment="1">
      <alignment horizontal="left" vertical="center"/>
    </xf>
    <xf numFmtId="0" fontId="20" fillId="2" borderId="0" xfId="0" applyFont="1" applyFill="1" applyAlignment="1">
      <alignment horizontal="left" vertical="center"/>
    </xf>
    <xf numFmtId="0" fontId="20" fillId="2" borderId="0" xfId="0" applyFont="1" applyFill="1" applyAlignment="1">
      <alignment vertical="center"/>
    </xf>
    <xf numFmtId="165" fontId="20" fillId="2" borderId="0" xfId="0" applyNumberFormat="1" applyFont="1" applyFill="1" applyAlignment="1">
      <alignment horizontal="center" vertical="center"/>
    </xf>
    <xf numFmtId="0" fontId="10" fillId="0" borderId="0" xfId="0" applyFont="1" applyAlignment="1">
      <alignment horizontal="left" vertical="top"/>
    </xf>
    <xf numFmtId="0" fontId="10" fillId="0" borderId="0" xfId="0" applyFont="1" applyAlignment="1">
      <alignment horizontal="left" vertical="top" wrapText="1"/>
    </xf>
    <xf numFmtId="165" fontId="10" fillId="0" borderId="0" xfId="0" applyNumberFormat="1" applyFont="1" applyAlignment="1">
      <alignment horizontal="center" vertical="top" wrapText="1"/>
    </xf>
    <xf numFmtId="0" fontId="9" fillId="0" borderId="0" xfId="0" applyFont="1" applyAlignment="1">
      <alignment horizontal="left" vertical="top" wrapText="1"/>
    </xf>
    <xf numFmtId="165" fontId="10" fillId="0" borderId="0" xfId="0" applyNumberFormat="1" applyFont="1" applyAlignment="1">
      <alignment horizontal="center"/>
    </xf>
    <xf numFmtId="0" fontId="21" fillId="2" borderId="0" xfId="0" applyFont="1" applyFill="1" applyAlignment="1">
      <alignment vertical="center"/>
    </xf>
    <xf numFmtId="0" fontId="22"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165" fontId="8" fillId="0" borderId="0" xfId="0" applyNumberFormat="1" applyFont="1" applyAlignment="1">
      <alignment horizontal="center" vertical="center"/>
    </xf>
    <xf numFmtId="165" fontId="22" fillId="0" borderId="0" xfId="0" applyNumberFormat="1"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164" fontId="9" fillId="0" borderId="0" xfId="0" applyNumberFormat="1" applyFont="1" applyAlignment="1">
      <alignment horizontal="left" vertical="top" wrapText="1"/>
    </xf>
    <xf numFmtId="0" fontId="10" fillId="0" borderId="0" xfId="0" applyFont="1" applyAlignment="1">
      <alignment horizontal="left"/>
    </xf>
    <xf numFmtId="165" fontId="10" fillId="5" borderId="0" xfId="0" applyNumberFormat="1" applyFont="1" applyFill="1" applyAlignment="1">
      <alignment horizontal="center"/>
    </xf>
    <xf numFmtId="9" fontId="9" fillId="0" borderId="0" xfId="1" applyFont="1" applyBorder="1" applyAlignment="1">
      <alignment horizontal="left" vertical="top" wrapText="1"/>
    </xf>
    <xf numFmtId="6" fontId="9" fillId="0" borderId="0" xfId="0" applyNumberFormat="1" applyFont="1" applyAlignment="1">
      <alignment horizontal="left" vertical="top"/>
    </xf>
    <xf numFmtId="0" fontId="23" fillId="0" borderId="0" xfId="0" applyFont="1" applyAlignment="1">
      <alignment horizontal="left" vertical="center"/>
    </xf>
    <xf numFmtId="0" fontId="23" fillId="0" borderId="0" xfId="0" applyFont="1" applyAlignment="1">
      <alignment vertical="center"/>
    </xf>
    <xf numFmtId="165" fontId="23" fillId="0" borderId="0" xfId="0" applyNumberFormat="1" applyFont="1" applyAlignment="1">
      <alignment horizontal="center" vertical="center"/>
    </xf>
    <xf numFmtId="165" fontId="10" fillId="0" borderId="0" xfId="0" applyNumberFormat="1" applyFont="1" applyAlignment="1">
      <alignment horizontal="left" vertical="top"/>
    </xf>
    <xf numFmtId="9" fontId="10" fillId="0" borderId="0" xfId="1" applyFont="1" applyBorder="1" applyAlignment="1">
      <alignment horizontal="left" vertical="top"/>
    </xf>
    <xf numFmtId="165" fontId="10" fillId="0" borderId="0" xfId="0" applyNumberFormat="1" applyFont="1" applyAlignment="1">
      <alignment horizontal="left" vertical="top" wrapText="1"/>
    </xf>
    <xf numFmtId="0" fontId="10" fillId="0" borderId="0" xfId="0" applyFont="1" applyAlignment="1">
      <alignment horizontal="left" vertical="center"/>
    </xf>
    <xf numFmtId="165" fontId="13" fillId="0" borderId="11" xfId="0" applyNumberFormat="1" applyFont="1" applyBorder="1" applyAlignment="1">
      <alignment horizontal="center" vertical="center"/>
    </xf>
    <xf numFmtId="0" fontId="12" fillId="3" borderId="25" xfId="0" applyFont="1" applyFill="1" applyBorder="1" applyAlignment="1">
      <alignment horizontal="left" vertical="center"/>
    </xf>
    <xf numFmtId="0" fontId="12" fillId="3" borderId="26" xfId="0" applyFont="1" applyFill="1" applyBorder="1" applyAlignment="1">
      <alignment horizontal="left" vertical="center"/>
    </xf>
    <xf numFmtId="44" fontId="12" fillId="3" borderId="26" xfId="0" applyNumberFormat="1" applyFont="1" applyFill="1" applyBorder="1" applyAlignment="1">
      <alignment horizontal="center" vertical="center"/>
    </xf>
    <xf numFmtId="165" fontId="12" fillId="3" borderId="27" xfId="0" applyNumberFormat="1" applyFont="1" applyFill="1" applyBorder="1" applyAlignment="1">
      <alignment horizontal="center" vertical="center"/>
    </xf>
    <xf numFmtId="0" fontId="12" fillId="4" borderId="12" xfId="0" applyFont="1" applyFill="1" applyBorder="1" applyAlignment="1">
      <alignment horizontal="left" vertical="center"/>
    </xf>
    <xf numFmtId="165" fontId="12" fillId="4" borderId="13" xfId="0" applyNumberFormat="1" applyFont="1" applyFill="1" applyBorder="1" applyAlignment="1">
      <alignment horizontal="center" vertical="center"/>
    </xf>
    <xf numFmtId="0" fontId="12" fillId="3" borderId="16" xfId="0" applyFont="1" applyFill="1" applyBorder="1" applyAlignment="1">
      <alignment horizontal="left"/>
    </xf>
    <xf numFmtId="0" fontId="12" fillId="0" borderId="16" xfId="0" applyFont="1" applyBorder="1" applyAlignment="1">
      <alignment horizontal="left"/>
    </xf>
    <xf numFmtId="0" fontId="12" fillId="3" borderId="26" xfId="0" applyFont="1" applyFill="1" applyBorder="1" applyAlignment="1">
      <alignment horizontal="center" vertical="center"/>
    </xf>
    <xf numFmtId="44" fontId="12" fillId="0" borderId="26" xfId="0" applyNumberFormat="1" applyFont="1" applyBorder="1" applyAlignment="1">
      <alignment horizontal="center" vertical="center"/>
    </xf>
    <xf numFmtId="44" fontId="12" fillId="4" borderId="35" xfId="0" applyNumberFormat="1" applyFont="1" applyFill="1" applyBorder="1" applyAlignment="1">
      <alignment horizontal="center" vertical="center"/>
    </xf>
    <xf numFmtId="0" fontId="12" fillId="3" borderId="20" xfId="0" applyFont="1" applyFill="1" applyBorder="1" applyAlignment="1">
      <alignment horizontal="left" vertical="center"/>
    </xf>
    <xf numFmtId="44" fontId="13" fillId="0" borderId="11" xfId="0" applyNumberFormat="1" applyFont="1" applyBorder="1" applyAlignment="1">
      <alignment horizontal="left" vertical="center"/>
    </xf>
    <xf numFmtId="0" fontId="12" fillId="0" borderId="26" xfId="0" applyFont="1" applyBorder="1" applyAlignment="1">
      <alignment horizontal="center" vertical="center"/>
    </xf>
    <xf numFmtId="165" fontId="12" fillId="0" borderId="15" xfId="0" applyNumberFormat="1" applyFont="1" applyBorder="1" applyAlignment="1">
      <alignment horizontal="center"/>
    </xf>
    <xf numFmtId="0" fontId="13" fillId="4" borderId="34" xfId="0" applyFont="1" applyFill="1" applyBorder="1" applyAlignment="1">
      <alignment horizontal="left" vertical="center"/>
    </xf>
    <xf numFmtId="0" fontId="13" fillId="4" borderId="35" xfId="0" applyFont="1" applyFill="1" applyBorder="1" applyAlignment="1">
      <alignment horizontal="left" vertical="center"/>
    </xf>
    <xf numFmtId="165" fontId="13" fillId="4" borderId="35" xfId="0" applyNumberFormat="1" applyFont="1" applyFill="1" applyBorder="1" applyAlignment="1">
      <alignment horizontal="center" vertical="center"/>
    </xf>
    <xf numFmtId="165" fontId="13" fillId="4" borderId="36" xfId="0" applyNumberFormat="1" applyFont="1" applyFill="1" applyBorder="1" applyAlignment="1">
      <alignment horizontal="center" vertical="center"/>
    </xf>
    <xf numFmtId="165" fontId="13" fillId="5" borderId="15" xfId="0" applyNumberFormat="1" applyFont="1" applyFill="1" applyBorder="1" applyAlignment="1">
      <alignment horizontal="center" vertical="center"/>
    </xf>
    <xf numFmtId="165" fontId="13" fillId="0" borderId="15" xfId="0" applyNumberFormat="1" applyFont="1" applyBorder="1" applyAlignment="1">
      <alignment horizontal="center" vertical="center"/>
    </xf>
    <xf numFmtId="0" fontId="12" fillId="5" borderId="18" xfId="0" applyFont="1" applyFill="1" applyBorder="1" applyAlignment="1">
      <alignment horizontal="left" vertical="center"/>
    </xf>
    <xf numFmtId="165" fontId="12" fillId="5" borderId="19" xfId="0" applyNumberFormat="1" applyFont="1" applyFill="1" applyBorder="1" applyAlignment="1">
      <alignment horizontal="center" vertical="center"/>
    </xf>
    <xf numFmtId="165" fontId="12" fillId="3" borderId="19" xfId="0" applyNumberFormat="1" applyFont="1" applyFill="1" applyBorder="1" applyAlignment="1">
      <alignment horizontal="center" vertical="center"/>
    </xf>
    <xf numFmtId="0" fontId="20" fillId="2" borderId="5" xfId="0" applyFont="1" applyFill="1" applyBorder="1" applyAlignment="1">
      <alignment horizontal="left" vertical="center"/>
    </xf>
    <xf numFmtId="0" fontId="20" fillId="2" borderId="1" xfId="0" applyFont="1" applyFill="1" applyBorder="1" applyAlignment="1">
      <alignment horizontal="left" vertical="center"/>
    </xf>
    <xf numFmtId="0" fontId="20" fillId="2" borderId="1" xfId="0" applyFont="1" applyFill="1" applyBorder="1" applyAlignment="1">
      <alignment vertical="center"/>
    </xf>
    <xf numFmtId="165" fontId="11" fillId="2" borderId="2" xfId="0" applyNumberFormat="1" applyFont="1" applyFill="1" applyBorder="1" applyAlignment="1">
      <alignment horizontal="center" vertical="center" wrapText="1"/>
    </xf>
    <xf numFmtId="0" fontId="12" fillId="4" borderId="34" xfId="0" applyFont="1" applyFill="1" applyBorder="1" applyAlignment="1">
      <alignment horizontal="center" vertical="center"/>
    </xf>
    <xf numFmtId="0" fontId="12" fillId="0" borderId="12"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left" wrapText="1"/>
    </xf>
    <xf numFmtId="165" fontId="12" fillId="0" borderId="13" xfId="0" applyNumberFormat="1" applyFont="1" applyBorder="1" applyAlignment="1">
      <alignment horizontal="center" vertical="center"/>
    </xf>
    <xf numFmtId="0" fontId="12" fillId="0" borderId="34" xfId="0" applyFont="1" applyBorder="1" applyAlignment="1">
      <alignment horizontal="left" vertical="center"/>
    </xf>
    <xf numFmtId="0" fontId="12" fillId="0" borderId="35" xfId="0" applyFont="1" applyBorder="1" applyAlignment="1">
      <alignment horizontal="left" vertical="center"/>
    </xf>
    <xf numFmtId="44" fontId="12" fillId="0" borderId="35" xfId="0" applyNumberFormat="1" applyFont="1" applyBorder="1" applyAlignment="1">
      <alignment horizontal="center" vertical="center"/>
    </xf>
    <xf numFmtId="165" fontId="12" fillId="0" borderId="36" xfId="0" applyNumberFormat="1" applyFont="1" applyBorder="1" applyAlignment="1">
      <alignment horizontal="center" vertical="center"/>
    </xf>
    <xf numFmtId="164" fontId="12" fillId="0" borderId="2" xfId="0" applyNumberFormat="1" applyFont="1" applyBorder="1"/>
    <xf numFmtId="164" fontId="12" fillId="3" borderId="2" xfId="0" applyNumberFormat="1" applyFont="1" applyFill="1" applyBorder="1"/>
    <xf numFmtId="0" fontId="12" fillId="5" borderId="8" xfId="0" applyFont="1" applyFill="1" applyBorder="1" applyAlignment="1">
      <alignment horizontal="center" vertical="center"/>
    </xf>
    <xf numFmtId="164" fontId="12" fillId="3" borderId="0" xfId="0" applyNumberFormat="1" applyFont="1" applyFill="1"/>
    <xf numFmtId="165" fontId="12" fillId="8" borderId="35" xfId="0" applyNumberFormat="1" applyFont="1" applyFill="1" applyBorder="1" applyAlignment="1">
      <alignment horizontal="center" vertical="center"/>
    </xf>
    <xf numFmtId="165" fontId="10" fillId="0" borderId="0" xfId="0" applyNumberFormat="1" applyFont="1" applyAlignment="1">
      <alignment horizontal="left"/>
    </xf>
    <xf numFmtId="9" fontId="10" fillId="0" borderId="0" xfId="1" applyFont="1" applyBorder="1" applyAlignment="1">
      <alignment horizontal="left"/>
    </xf>
    <xf numFmtId="165" fontId="10" fillId="0" borderId="0" xfId="0" applyNumberFormat="1" applyFont="1" applyAlignment="1">
      <alignment horizontal="left" wrapText="1"/>
    </xf>
    <xf numFmtId="9" fontId="10" fillId="0" borderId="0" xfId="1" applyFont="1" applyBorder="1" applyAlignment="1">
      <alignment horizontal="left" wrapText="1"/>
    </xf>
    <xf numFmtId="164" fontId="9" fillId="0" borderId="0" xfId="1" applyNumberFormat="1" applyFont="1" applyBorder="1" applyAlignment="1">
      <alignment horizontal="left" vertical="top" wrapText="1"/>
    </xf>
    <xf numFmtId="165" fontId="10" fillId="0" borderId="0" xfId="1" applyNumberFormat="1" applyFont="1" applyBorder="1" applyAlignment="1">
      <alignment horizontal="left" wrapText="1"/>
    </xf>
    <xf numFmtId="0" fontId="12" fillId="0" borderId="40" xfId="0" applyFont="1" applyBorder="1" applyAlignment="1">
      <alignment horizontal="left" vertical="center"/>
    </xf>
    <xf numFmtId="44" fontId="12" fillId="0" borderId="40" xfId="0" applyNumberFormat="1" applyFont="1" applyBorder="1" applyAlignment="1">
      <alignment horizontal="center" vertical="center"/>
    </xf>
    <xf numFmtId="0" fontId="12" fillId="0" borderId="7" xfId="0" applyFont="1" applyBorder="1" applyAlignment="1">
      <alignment horizontal="center" vertical="center"/>
    </xf>
    <xf numFmtId="165" fontId="12" fillId="9" borderId="2" xfId="0" applyNumberFormat="1" applyFont="1" applyFill="1" applyBorder="1" applyAlignment="1">
      <alignment horizontal="center" vertical="center"/>
    </xf>
    <xf numFmtId="0" fontId="13" fillId="0" borderId="28" xfId="0" applyFont="1" applyBorder="1" applyAlignment="1">
      <alignment vertical="top" wrapText="1"/>
    </xf>
    <xf numFmtId="0" fontId="13" fillId="0" borderId="29" xfId="0" applyFont="1" applyBorder="1" applyAlignment="1">
      <alignment vertical="top" wrapText="1"/>
    </xf>
    <xf numFmtId="0" fontId="13" fillId="0" borderId="37" xfId="0" applyFont="1" applyBorder="1" applyAlignment="1">
      <alignment vertical="top" wrapText="1"/>
    </xf>
    <xf numFmtId="0" fontId="17" fillId="7" borderId="12" xfId="0" applyFont="1" applyFill="1" applyBorder="1" applyAlignment="1">
      <alignment vertical="center"/>
    </xf>
    <xf numFmtId="0" fontId="17" fillId="7" borderId="0" xfId="0" applyFont="1" applyFill="1" applyAlignment="1">
      <alignment vertical="center"/>
    </xf>
    <xf numFmtId="0" fontId="17" fillId="7" borderId="13" xfId="0" applyFont="1" applyFill="1" applyBorder="1" applyAlignment="1">
      <alignment vertical="center"/>
    </xf>
    <xf numFmtId="0" fontId="13" fillId="0" borderId="28" xfId="0" applyFont="1" applyBorder="1" applyAlignment="1">
      <alignment vertical="center"/>
    </xf>
    <xf numFmtId="0" fontId="13" fillId="0" borderId="29" xfId="0" applyFont="1" applyBorder="1" applyAlignment="1">
      <alignment vertical="center"/>
    </xf>
    <xf numFmtId="0" fontId="17" fillId="7" borderId="31" xfId="0" applyFont="1" applyFill="1" applyBorder="1" applyAlignment="1">
      <alignment vertical="center"/>
    </xf>
    <xf numFmtId="0" fontId="17" fillId="7" borderId="32" xfId="0" applyFont="1" applyFill="1" applyBorder="1" applyAlignment="1">
      <alignment vertical="center"/>
    </xf>
    <xf numFmtId="0" fontId="13" fillId="0" borderId="28" xfId="0" applyFont="1" applyBorder="1"/>
    <xf numFmtId="0" fontId="13" fillId="0" borderId="29" xfId="0" applyFont="1" applyBorder="1"/>
    <xf numFmtId="0" fontId="17" fillId="7" borderId="10" xfId="0" applyFont="1" applyFill="1" applyBorder="1" applyAlignment="1">
      <alignment vertical="center"/>
    </xf>
    <xf numFmtId="0" fontId="17" fillId="7" borderId="11" xfId="0" applyFont="1" applyFill="1" applyBorder="1" applyAlignment="1">
      <alignment vertical="center"/>
    </xf>
    <xf numFmtId="0" fontId="17" fillId="7" borderId="14" xfId="0" applyFont="1" applyFill="1" applyBorder="1" applyAlignment="1">
      <alignment vertical="center"/>
    </xf>
    <xf numFmtId="0" fontId="17" fillId="7" borderId="1" xfId="0" applyFont="1" applyFill="1" applyBorder="1" applyAlignment="1">
      <alignment vertical="center"/>
    </xf>
    <xf numFmtId="0" fontId="10" fillId="0" borderId="34" xfId="0" applyFont="1" applyBorder="1" applyAlignment="1">
      <alignment vertical="center"/>
    </xf>
    <xf numFmtId="0" fontId="10" fillId="0" borderId="35" xfId="0" applyFont="1" applyBorder="1" applyAlignment="1">
      <alignment vertical="center"/>
    </xf>
    <xf numFmtId="0" fontId="17" fillId="7" borderId="14" xfId="0" applyFont="1" applyFill="1" applyBorder="1" applyAlignment="1">
      <alignment vertical="center" wrapText="1"/>
    </xf>
    <xf numFmtId="0" fontId="17" fillId="7" borderId="1" xfId="0" applyFont="1" applyFill="1" applyBorder="1" applyAlignment="1">
      <alignment vertical="center" wrapText="1"/>
    </xf>
    <xf numFmtId="0" fontId="2" fillId="3" borderId="18" xfId="0" applyFont="1" applyFill="1" applyBorder="1" applyAlignment="1">
      <alignment vertical="center"/>
    </xf>
    <xf numFmtId="0" fontId="2" fillId="3" borderId="20" xfId="0" applyFont="1" applyFill="1" applyBorder="1" applyAlignment="1">
      <alignment vertical="center"/>
    </xf>
    <xf numFmtId="0" fontId="13" fillId="5" borderId="28" xfId="0" applyFont="1" applyFill="1" applyBorder="1" applyAlignment="1">
      <alignment vertical="center"/>
    </xf>
    <xf numFmtId="0" fontId="13" fillId="5" borderId="29" xfId="0" applyFont="1" applyFill="1" applyBorder="1" applyAlignment="1">
      <alignment vertical="center"/>
    </xf>
    <xf numFmtId="165" fontId="12" fillId="9" borderId="17" xfId="0" applyNumberFormat="1" applyFont="1" applyFill="1" applyBorder="1" applyAlignment="1">
      <alignment horizontal="center" vertical="center"/>
    </xf>
    <xf numFmtId="165" fontId="12" fillId="10" borderId="2" xfId="0" applyNumberFormat="1" applyFont="1" applyFill="1" applyBorder="1" applyAlignment="1">
      <alignment horizontal="center" vertical="center"/>
    </xf>
    <xf numFmtId="165" fontId="12" fillId="10" borderId="17" xfId="0" applyNumberFormat="1" applyFont="1" applyFill="1" applyBorder="1" applyAlignment="1">
      <alignment horizontal="center" vertical="center"/>
    </xf>
    <xf numFmtId="165" fontId="12" fillId="10" borderId="26" xfId="0" applyNumberFormat="1" applyFont="1" applyFill="1" applyBorder="1" applyAlignment="1">
      <alignment horizontal="center" vertical="center"/>
    </xf>
    <xf numFmtId="165" fontId="12" fillId="10" borderId="8" xfId="0" applyNumberFormat="1" applyFont="1" applyFill="1" applyBorder="1" applyAlignment="1">
      <alignment horizontal="center" vertical="center"/>
    </xf>
    <xf numFmtId="165" fontId="12" fillId="10" borderId="7" xfId="0" applyNumberFormat="1" applyFont="1" applyFill="1" applyBorder="1" applyAlignment="1">
      <alignment horizontal="center" vertical="center"/>
    </xf>
    <xf numFmtId="165" fontId="2" fillId="10" borderId="8" xfId="0" applyNumberFormat="1" applyFont="1" applyFill="1" applyBorder="1" applyAlignment="1">
      <alignment horizontal="center" vertical="center"/>
    </xf>
    <xf numFmtId="165" fontId="15" fillId="10" borderId="2" xfId="0" applyNumberFormat="1" applyFont="1" applyFill="1" applyBorder="1" applyAlignment="1">
      <alignment horizontal="center" vertical="center"/>
    </xf>
    <xf numFmtId="165" fontId="2" fillId="10" borderId="8" xfId="0" applyNumberFormat="1" applyFont="1" applyFill="1" applyBorder="1" applyAlignment="1">
      <alignment vertical="center"/>
    </xf>
    <xf numFmtId="164" fontId="10" fillId="0" borderId="0" xfId="0" applyNumberFormat="1" applyFont="1" applyAlignment="1">
      <alignment wrapText="1"/>
    </xf>
    <xf numFmtId="0" fontId="25" fillId="2" borderId="0" xfId="0" applyFont="1" applyFill="1"/>
    <xf numFmtId="9" fontId="10" fillId="0" borderId="0" xfId="0" applyNumberFormat="1" applyFont="1" applyAlignment="1">
      <alignment horizontal="left"/>
    </xf>
    <xf numFmtId="0" fontId="10" fillId="0" borderId="0" xfId="0" applyFont="1" applyAlignment="1">
      <alignment horizontal="right"/>
    </xf>
    <xf numFmtId="0" fontId="25" fillId="2" borderId="0" xfId="0" applyFont="1" applyFill="1" applyAlignment="1">
      <alignment horizontal="center"/>
    </xf>
    <xf numFmtId="165" fontId="20" fillId="0" borderId="0" xfId="0" applyNumberFormat="1" applyFont="1" applyAlignment="1">
      <alignment horizontal="center" vertical="center"/>
    </xf>
    <xf numFmtId="165" fontId="13" fillId="0" borderId="24" xfId="0" applyNumberFormat="1" applyFont="1" applyBorder="1" applyAlignment="1">
      <alignment horizontal="center" vertical="center"/>
    </xf>
    <xf numFmtId="44" fontId="12" fillId="0" borderId="0" xfId="0" applyNumberFormat="1" applyFont="1" applyAlignment="1">
      <alignment horizontal="center" vertical="center"/>
    </xf>
    <xf numFmtId="165" fontId="15" fillId="0" borderId="17" xfId="0" applyNumberFormat="1" applyFont="1" applyBorder="1" applyAlignment="1">
      <alignment horizontal="center" vertical="center"/>
    </xf>
    <xf numFmtId="165" fontId="15" fillId="3" borderId="17" xfId="0" applyNumberFormat="1" applyFont="1" applyFill="1" applyBorder="1" applyAlignment="1">
      <alignment horizontal="center" vertical="center"/>
    </xf>
    <xf numFmtId="44" fontId="12" fillId="4" borderId="15" xfId="0" applyNumberFormat="1" applyFont="1" applyFill="1" applyBorder="1" applyAlignment="1">
      <alignment horizontal="center" vertical="center"/>
    </xf>
    <xf numFmtId="165" fontId="13" fillId="0" borderId="17" xfId="0" applyNumberFormat="1" applyFont="1" applyBorder="1" applyAlignment="1">
      <alignment horizontal="center" vertical="center"/>
    </xf>
    <xf numFmtId="165" fontId="15" fillId="6" borderId="17" xfId="0" applyNumberFormat="1" applyFont="1" applyFill="1" applyBorder="1" applyAlignment="1">
      <alignment horizontal="center" vertical="center"/>
    </xf>
    <xf numFmtId="165" fontId="15" fillId="3" borderId="15" xfId="0" applyNumberFormat="1" applyFont="1" applyFill="1" applyBorder="1" applyAlignment="1">
      <alignment horizontal="center" vertical="center"/>
    </xf>
    <xf numFmtId="165" fontId="15" fillId="6" borderId="15" xfId="0" applyNumberFormat="1" applyFont="1" applyFill="1" applyBorder="1" applyAlignment="1">
      <alignment horizontal="center" vertical="center"/>
    </xf>
    <xf numFmtId="0" fontId="12" fillId="0" borderId="16" xfId="0" applyFont="1" applyBorder="1" applyAlignment="1">
      <alignment horizontal="left" vertical="top"/>
    </xf>
    <xf numFmtId="165" fontId="12" fillId="0" borderId="17" xfId="0" applyNumberFormat="1" applyFont="1" applyBorder="1" applyAlignment="1">
      <alignment horizontal="center" vertical="top" wrapText="1"/>
    </xf>
    <xf numFmtId="0" fontId="12" fillId="0" borderId="5" xfId="0" applyFont="1" applyBorder="1" applyAlignment="1">
      <alignment horizontal="left" vertical="top" wrapText="1"/>
    </xf>
    <xf numFmtId="0" fontId="12" fillId="0" borderId="41" xfId="0" applyFont="1" applyBorder="1" applyAlignment="1">
      <alignment horizontal="left" vertical="top" wrapText="1"/>
    </xf>
    <xf numFmtId="0" fontId="12" fillId="0" borderId="6" xfId="0" applyFont="1" applyBorder="1" applyAlignment="1">
      <alignment horizontal="left" vertical="top" wrapText="1"/>
    </xf>
    <xf numFmtId="0" fontId="12" fillId="0" borderId="25" xfId="0" applyFont="1" applyBorder="1" applyAlignment="1">
      <alignment horizontal="left" vertical="top"/>
    </xf>
    <xf numFmtId="0" fontId="12" fillId="0" borderId="42" xfId="0" applyFont="1" applyBorder="1" applyAlignment="1">
      <alignment horizontal="left" vertical="top" wrapText="1"/>
    </xf>
    <xf numFmtId="0" fontId="12" fillId="0" borderId="43" xfId="0" applyFont="1" applyBorder="1" applyAlignment="1">
      <alignment horizontal="left" vertical="top" wrapText="1"/>
    </xf>
    <xf numFmtId="165" fontId="12" fillId="0" borderId="27" xfId="0" applyNumberFormat="1" applyFont="1" applyBorder="1" applyAlignment="1">
      <alignment horizontal="center" vertical="top" wrapText="1"/>
    </xf>
    <xf numFmtId="0" fontId="12" fillId="4" borderId="44" xfId="0" applyFont="1" applyFill="1" applyBorder="1" applyAlignment="1">
      <alignment horizontal="left" vertical="center"/>
    </xf>
    <xf numFmtId="0" fontId="12" fillId="4" borderId="3" xfId="0" applyFont="1" applyFill="1" applyBorder="1" applyAlignment="1">
      <alignment horizontal="left" vertical="center"/>
    </xf>
    <xf numFmtId="44" fontId="12" fillId="4" borderId="3" xfId="0" applyNumberFormat="1" applyFont="1" applyFill="1" applyBorder="1" applyAlignment="1">
      <alignment horizontal="center" vertical="center"/>
    </xf>
    <xf numFmtId="165" fontId="12" fillId="4" borderId="45" xfId="0" applyNumberFormat="1" applyFont="1" applyFill="1" applyBorder="1" applyAlignment="1">
      <alignment horizontal="center" vertical="center"/>
    </xf>
    <xf numFmtId="0" fontId="12" fillId="0" borderId="12" xfId="0" applyFont="1" applyBorder="1" applyAlignment="1">
      <alignment horizontal="left"/>
    </xf>
    <xf numFmtId="165" fontId="12" fillId="5" borderId="13" xfId="0" applyNumberFormat="1" applyFont="1" applyFill="1" applyBorder="1" applyAlignment="1">
      <alignment horizontal="center"/>
    </xf>
    <xf numFmtId="0" fontId="13" fillId="0" borderId="44" xfId="0" applyFont="1" applyBorder="1" applyAlignment="1">
      <alignment horizontal="left" vertical="center"/>
    </xf>
    <xf numFmtId="165" fontId="13" fillId="5" borderId="45" xfId="0" applyNumberFormat="1" applyFont="1" applyFill="1" applyBorder="1" applyAlignment="1">
      <alignment horizontal="center" vertical="center"/>
    </xf>
    <xf numFmtId="0" fontId="12" fillId="3" borderId="7" xfId="0" applyFont="1" applyFill="1" applyBorder="1" applyAlignment="1">
      <alignment horizontal="left" vertical="center"/>
    </xf>
    <xf numFmtId="44" fontId="12" fillId="3" borderId="7" xfId="0" applyNumberFormat="1" applyFont="1" applyFill="1" applyBorder="1" applyAlignment="1">
      <alignment horizontal="center" vertical="center"/>
    </xf>
    <xf numFmtId="165" fontId="12" fillId="3" borderId="21" xfId="0" applyNumberFormat="1" applyFont="1" applyFill="1" applyBorder="1" applyAlignment="1">
      <alignment horizontal="center" vertical="center"/>
    </xf>
    <xf numFmtId="9" fontId="10" fillId="0" borderId="0" xfId="1" applyFont="1" applyAlignment="1">
      <alignment horizontal="left"/>
    </xf>
    <xf numFmtId="165" fontId="12" fillId="11" borderId="2" xfId="0" applyNumberFormat="1" applyFont="1" applyFill="1" applyBorder="1" applyAlignment="1">
      <alignment horizontal="center" vertical="center"/>
    </xf>
    <xf numFmtId="165" fontId="12" fillId="11" borderId="26" xfId="0" applyNumberFormat="1" applyFont="1" applyFill="1" applyBorder="1" applyAlignment="1">
      <alignment horizontal="center" vertical="center"/>
    </xf>
    <xf numFmtId="165" fontId="12" fillId="11" borderId="8" xfId="0" applyNumberFormat="1" applyFont="1" applyFill="1" applyBorder="1" applyAlignment="1">
      <alignment horizontal="center" vertical="center"/>
    </xf>
    <xf numFmtId="165" fontId="12" fillId="11" borderId="7" xfId="0" applyNumberFormat="1" applyFont="1" applyFill="1" applyBorder="1" applyAlignment="1">
      <alignment horizontal="center" vertical="center"/>
    </xf>
    <xf numFmtId="165" fontId="2" fillId="11" borderId="8" xfId="0" applyNumberFormat="1" applyFont="1" applyFill="1" applyBorder="1" applyAlignment="1">
      <alignment horizontal="center" vertical="center"/>
    </xf>
    <xf numFmtId="165" fontId="2" fillId="11" borderId="8" xfId="0" applyNumberFormat="1" applyFont="1" applyFill="1" applyBorder="1" applyAlignment="1">
      <alignment vertical="center"/>
    </xf>
    <xf numFmtId="165" fontId="2" fillId="11" borderId="7" xfId="0" applyNumberFormat="1" applyFont="1" applyFill="1" applyBorder="1" applyAlignment="1">
      <alignment vertical="center"/>
    </xf>
    <xf numFmtId="165" fontId="15" fillId="11" borderId="2" xfId="0" applyNumberFormat="1" applyFont="1" applyFill="1" applyBorder="1" applyAlignment="1">
      <alignment horizontal="center" vertical="center"/>
    </xf>
    <xf numFmtId="165" fontId="12" fillId="11" borderId="17" xfId="0" applyNumberFormat="1" applyFont="1" applyFill="1" applyBorder="1" applyAlignment="1">
      <alignment horizontal="center" vertical="center"/>
    </xf>
    <xf numFmtId="165" fontId="12" fillId="11" borderId="0" xfId="0" applyNumberFormat="1" applyFont="1" applyFill="1" applyAlignment="1">
      <alignment horizontal="center"/>
    </xf>
    <xf numFmtId="164" fontId="33" fillId="0" borderId="0" xfId="0" applyNumberFormat="1" applyFont="1" applyAlignment="1">
      <alignment horizontal="right" vertical="top" wrapText="1"/>
    </xf>
    <xf numFmtId="0" fontId="33" fillId="0" borderId="0" xfId="0" applyFont="1" applyAlignment="1">
      <alignment horizontal="right"/>
    </xf>
    <xf numFmtId="9" fontId="33" fillId="0" borderId="0" xfId="1" applyFont="1" applyBorder="1" applyAlignment="1">
      <alignment horizontal="right" vertical="top" wrapText="1"/>
    </xf>
    <xf numFmtId="9" fontId="10" fillId="0" borderId="0" xfId="1" applyFont="1" applyFill="1" applyAlignment="1">
      <alignment horizontal="left"/>
    </xf>
    <xf numFmtId="165" fontId="10" fillId="8" borderId="0" xfId="0" applyNumberFormat="1" applyFont="1" applyFill="1" applyAlignment="1">
      <alignment horizontal="center" vertical="top" wrapText="1"/>
    </xf>
    <xf numFmtId="0" fontId="10" fillId="8" borderId="0" xfId="0" applyFont="1" applyFill="1"/>
    <xf numFmtId="164" fontId="9" fillId="8" borderId="0" xfId="0" applyNumberFormat="1" applyFont="1" applyFill="1" applyAlignment="1">
      <alignment horizontal="left"/>
    </xf>
    <xf numFmtId="0" fontId="9" fillId="0" borderId="0" xfId="0" applyFont="1" applyAlignment="1">
      <alignment horizontal="left"/>
    </xf>
    <xf numFmtId="0" fontId="24" fillId="0" borderId="0" xfId="0" applyFont="1" applyAlignment="1">
      <alignment vertical="center" wrapText="1"/>
    </xf>
    <xf numFmtId="164" fontId="10" fillId="0" borderId="0" xfId="0" applyNumberFormat="1" applyFont="1" applyAlignment="1">
      <alignment horizontal="left" wrapText="1"/>
    </xf>
    <xf numFmtId="0" fontId="18" fillId="0" borderId="0" xfId="0" applyFont="1" applyAlignment="1">
      <alignment horizontal="center"/>
    </xf>
    <xf numFmtId="0" fontId="13" fillId="0" borderId="28" xfId="0" applyFont="1" applyBorder="1" applyAlignment="1">
      <alignment horizontal="center"/>
    </xf>
    <xf numFmtId="0" fontId="13" fillId="0" borderId="29" xfId="0" applyFont="1" applyBorder="1" applyAlignment="1">
      <alignment horizontal="center"/>
    </xf>
    <xf numFmtId="0" fontId="13" fillId="0" borderId="30" xfId="0" applyFont="1" applyBorder="1" applyAlignment="1">
      <alignment horizontal="center"/>
    </xf>
    <xf numFmtId="0" fontId="25" fillId="0" borderId="0" xfId="0" applyFont="1" applyAlignment="1">
      <alignment horizontal="center"/>
    </xf>
    <xf numFmtId="0" fontId="25" fillId="0" borderId="0" xfId="0" applyFont="1" applyAlignment="1">
      <alignment horizontal="center" vertical="center"/>
    </xf>
    <xf numFmtId="0" fontId="32" fillId="0" borderId="0" xfId="0" applyFont="1" applyAlignment="1">
      <alignment horizontal="center" vertical="center"/>
    </xf>
    <xf numFmtId="0" fontId="10" fillId="0" borderId="0" xfId="0" applyFont="1" applyAlignment="1">
      <alignment horizontal="left"/>
    </xf>
    <xf numFmtId="0" fontId="22" fillId="0" borderId="0" xfId="0" applyFont="1" applyAlignment="1">
      <alignment horizontal="left"/>
    </xf>
    <xf numFmtId="0" fontId="22" fillId="0" borderId="0" xfId="0" applyFont="1" applyAlignment="1">
      <alignment horizontal="left" indent="2"/>
    </xf>
    <xf numFmtId="0" fontId="34" fillId="0" borderId="0" xfId="0" applyFont="1" applyAlignment="1">
      <alignment horizontal="left" vertical="center" indent="1"/>
    </xf>
    <xf numFmtId="0" fontId="20" fillId="0" borderId="0" xfId="0" applyFont="1" applyAlignment="1">
      <alignment horizontal="left"/>
    </xf>
    <xf numFmtId="0" fontId="22" fillId="0" borderId="0" xfId="0" applyFont="1" applyAlignment="1">
      <alignment horizontal="left" vertical="center" indent="2"/>
    </xf>
    <xf numFmtId="0" fontId="0" fillId="0" borderId="0" xfId="0" applyAlignment="1">
      <alignment horizontal="left"/>
    </xf>
    <xf numFmtId="0" fontId="17" fillId="7" borderId="14" xfId="0" applyFont="1" applyFill="1" applyBorder="1" applyAlignment="1">
      <alignment horizontal="center" vertical="center"/>
    </xf>
    <xf numFmtId="0" fontId="17" fillId="7" borderId="1" xfId="0" applyFont="1" applyFill="1" applyBorder="1" applyAlignment="1">
      <alignment horizontal="center" vertical="center"/>
    </xf>
    <xf numFmtId="0" fontId="17" fillId="7" borderId="15" xfId="0" applyFont="1" applyFill="1" applyBorder="1" applyAlignment="1">
      <alignment horizontal="center" vertical="center"/>
    </xf>
    <xf numFmtId="0" fontId="17" fillId="7" borderId="28" xfId="0" applyFont="1" applyFill="1" applyBorder="1" applyAlignment="1">
      <alignment horizontal="center" vertical="center"/>
    </xf>
    <xf numFmtId="0" fontId="17" fillId="7" borderId="29" xfId="0" applyFont="1" applyFill="1" applyBorder="1" applyAlignment="1">
      <alignment horizontal="center" vertical="center"/>
    </xf>
    <xf numFmtId="0" fontId="17" fillId="7" borderId="30" xfId="0" applyFont="1" applyFill="1" applyBorder="1" applyAlignment="1">
      <alignment horizontal="center" vertical="center"/>
    </xf>
    <xf numFmtId="0" fontId="31"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7" xfId="0" applyFont="1" applyBorder="1" applyAlignment="1">
      <alignment horizontal="center" vertical="center" wrapText="1"/>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26" fillId="0" borderId="28" xfId="0" applyFont="1" applyBorder="1" applyAlignment="1">
      <alignment horizontal="center" vertical="center" wrapText="1"/>
    </xf>
    <xf numFmtId="0" fontId="17" fillId="7" borderId="12" xfId="0" applyFont="1" applyFill="1" applyBorder="1" applyAlignment="1">
      <alignment horizontal="center" vertical="center"/>
    </xf>
    <xf numFmtId="0" fontId="17" fillId="7" borderId="0" xfId="0" applyFont="1" applyFill="1" applyAlignment="1">
      <alignment horizontal="center" vertical="center"/>
    </xf>
    <xf numFmtId="0" fontId="17" fillId="7" borderId="13" xfId="0" applyFont="1" applyFill="1" applyBorder="1" applyAlignment="1">
      <alignment horizontal="center" vertical="center"/>
    </xf>
    <xf numFmtId="0" fontId="17" fillId="7" borderId="31" xfId="0" applyFont="1" applyFill="1" applyBorder="1" applyAlignment="1">
      <alignment horizontal="center" vertical="center"/>
    </xf>
    <xf numFmtId="0" fontId="17" fillId="7" borderId="32" xfId="0" applyFont="1" applyFill="1" applyBorder="1" applyAlignment="1">
      <alignment horizontal="center" vertical="center"/>
    </xf>
    <xf numFmtId="0" fontId="17" fillId="7" borderId="33" xfId="0" applyFont="1" applyFill="1" applyBorder="1" applyAlignment="1">
      <alignment horizontal="center" vertical="center"/>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24" xfId="0" applyFont="1" applyFill="1" applyBorder="1" applyAlignment="1">
      <alignment horizontal="center" vertical="center"/>
    </xf>
    <xf numFmtId="0" fontId="2" fillId="3" borderId="18" xfId="0" applyFont="1" applyFill="1" applyBorder="1" applyAlignment="1">
      <alignment horizontal="left" vertical="center"/>
    </xf>
    <xf numFmtId="0" fontId="2" fillId="3" borderId="20" xfId="0" applyFont="1" applyFill="1" applyBorder="1" applyAlignment="1">
      <alignment horizontal="left" vertical="center"/>
    </xf>
    <xf numFmtId="165" fontId="2" fillId="3" borderId="19" xfId="0" applyNumberFormat="1" applyFont="1" applyFill="1" applyBorder="1" applyAlignment="1">
      <alignment horizontal="center" vertical="center"/>
    </xf>
    <xf numFmtId="165" fontId="2" fillId="3" borderId="21" xfId="0" applyNumberFormat="1" applyFont="1" applyFill="1" applyBorder="1" applyAlignment="1">
      <alignment horizontal="center" vertical="center"/>
    </xf>
    <xf numFmtId="0" fontId="12" fillId="0" borderId="18" xfId="0" applyFont="1" applyBorder="1" applyAlignment="1">
      <alignment horizontal="left" vertical="center"/>
    </xf>
    <xf numFmtId="0" fontId="12" fillId="0" borderId="20" xfId="0" applyFont="1" applyBorder="1" applyAlignment="1">
      <alignment horizontal="left" vertical="center"/>
    </xf>
    <xf numFmtId="165" fontId="12" fillId="0" borderId="19" xfId="0" applyNumberFormat="1" applyFont="1" applyBorder="1" applyAlignment="1">
      <alignment horizontal="center" vertical="center"/>
    </xf>
    <xf numFmtId="165" fontId="12" fillId="0" borderId="21" xfId="0" applyNumberFormat="1" applyFont="1" applyBorder="1" applyAlignment="1">
      <alignment horizontal="center" vertical="center"/>
    </xf>
    <xf numFmtId="0" fontId="17" fillId="7" borderId="14"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3" fillId="0" borderId="28" xfId="0" applyFont="1" applyBorder="1" applyAlignment="1">
      <alignment vertical="top" wrapText="1"/>
    </xf>
    <xf numFmtId="0" fontId="0" fillId="0" borderId="29" xfId="0" applyBorder="1" applyAlignment="1">
      <alignment vertical="top" wrapText="1"/>
    </xf>
    <xf numFmtId="0" fontId="31" fillId="0" borderId="28" xfId="0" applyFont="1" applyBorder="1" applyAlignment="1">
      <alignment horizontal="center"/>
    </xf>
    <xf numFmtId="0" fontId="31" fillId="0" borderId="29" xfId="0" applyFont="1" applyBorder="1" applyAlignment="1">
      <alignment horizontal="center"/>
    </xf>
    <xf numFmtId="0" fontId="31" fillId="0" borderId="30" xfId="0" applyFont="1" applyBorder="1" applyAlignment="1">
      <alignment horizontal="center"/>
    </xf>
    <xf numFmtId="0" fontId="15" fillId="0" borderId="0" xfId="0" applyFont="1"/>
    <xf numFmtId="0" fontId="15" fillId="0" borderId="10" xfId="0" applyFont="1" applyBorder="1" applyAlignment="1">
      <alignment horizontal="left" vertical="top"/>
    </xf>
    <xf numFmtId="0" fontId="37" fillId="0" borderId="11" xfId="0" applyFont="1" applyBorder="1" applyAlignment="1">
      <alignment horizontal="left" vertical="top"/>
    </xf>
    <xf numFmtId="0" fontId="15" fillId="0" borderId="41" xfId="0" applyFont="1" applyBorder="1" applyAlignment="1">
      <alignment horizontal="left" vertical="top" wrapText="1"/>
    </xf>
    <xf numFmtId="165" fontId="15" fillId="0" borderId="17" xfId="0" applyNumberFormat="1" applyFont="1" applyBorder="1" applyAlignment="1">
      <alignment horizontal="center" vertical="top" wrapText="1"/>
    </xf>
    <xf numFmtId="0" fontId="15" fillId="0" borderId="14" xfId="0" applyFont="1" applyBorder="1" applyAlignment="1">
      <alignment horizontal="left" vertical="top"/>
    </xf>
    <xf numFmtId="0" fontId="37" fillId="0" borderId="1" xfId="0" applyFont="1" applyBorder="1" applyAlignment="1">
      <alignment horizontal="left" vertical="top"/>
    </xf>
    <xf numFmtId="0" fontId="15" fillId="0" borderId="6" xfId="0" applyFont="1" applyBorder="1" applyAlignment="1">
      <alignment horizontal="left" vertical="top" wrapText="1"/>
    </xf>
    <xf numFmtId="0" fontId="15" fillId="0" borderId="22" xfId="0" applyFont="1" applyBorder="1" applyAlignment="1">
      <alignment horizontal="left" vertical="top"/>
    </xf>
    <xf numFmtId="0" fontId="37" fillId="0" borderId="23" xfId="0" applyFont="1" applyBorder="1" applyAlignment="1">
      <alignment horizontal="left" vertical="top"/>
    </xf>
    <xf numFmtId="0" fontId="15" fillId="0" borderId="43" xfId="0" applyFont="1" applyBorder="1" applyAlignment="1">
      <alignment horizontal="left" vertical="top" wrapText="1"/>
    </xf>
    <xf numFmtId="165" fontId="15" fillId="0" borderId="27" xfId="0" applyNumberFormat="1" applyFont="1" applyBorder="1" applyAlignment="1">
      <alignment horizontal="center" vertical="top" wrapText="1"/>
    </xf>
    <xf numFmtId="0" fontId="0" fillId="0" borderId="12" xfId="0" applyBorder="1" applyAlignment="1">
      <alignment wrapText="1"/>
    </xf>
    <xf numFmtId="0" fontId="0" fillId="8" borderId="12" xfId="0" applyFill="1" applyBorder="1" applyAlignment="1">
      <alignment horizontal="center" vertical="center" wrapText="1"/>
    </xf>
    <xf numFmtId="2" fontId="9" fillId="0" borderId="0" xfId="0" applyNumberFormat="1" applyFont="1"/>
    <xf numFmtId="2" fontId="9" fillId="0" borderId="0" xfId="0" applyNumberFormat="1" applyFont="1" applyAlignment="1">
      <alignment vertical="top" wrapText="1"/>
    </xf>
    <xf numFmtId="0" fontId="37" fillId="0" borderId="0" xfId="0" applyFont="1"/>
    <xf numFmtId="2" fontId="38" fillId="0" borderId="0" xfId="0" applyNumberFormat="1" applyFont="1"/>
    <xf numFmtId="0" fontId="15" fillId="0" borderId="46"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47" xfId="0" applyFont="1" applyBorder="1" applyAlignment="1">
      <alignment horizontal="center" vertical="center" wrapText="1"/>
    </xf>
    <xf numFmtId="0" fontId="15" fillId="0" borderId="14" xfId="0" applyFont="1" applyFill="1" applyBorder="1" applyAlignment="1">
      <alignment horizontal="left" vertical="top"/>
    </xf>
    <xf numFmtId="0" fontId="37" fillId="0" borderId="1" xfId="0" applyFont="1" applyFill="1" applyBorder="1" applyAlignment="1">
      <alignment horizontal="left" vertical="top"/>
    </xf>
    <xf numFmtId="0" fontId="15" fillId="0" borderId="6" xfId="0" applyFont="1" applyFill="1" applyBorder="1" applyAlignment="1">
      <alignment horizontal="left" vertical="top" wrapText="1"/>
    </xf>
    <xf numFmtId="165" fontId="15" fillId="0" borderId="17" xfId="0" applyNumberFormat="1" applyFont="1" applyFill="1" applyBorder="1" applyAlignment="1">
      <alignment horizontal="center" vertical="top" wrapText="1"/>
    </xf>
    <xf numFmtId="0" fontId="0" fillId="0" borderId="0" xfId="0" applyAlignment="1"/>
    <xf numFmtId="0" fontId="39" fillId="0" borderId="0" xfId="0" applyFont="1" applyAlignment="1">
      <alignment horizontal="center" vertical="center"/>
    </xf>
    <xf numFmtId="0" fontId="0" fillId="0" borderId="0" xfId="0" applyFill="1"/>
    <xf numFmtId="0" fontId="40" fillId="12" borderId="0" xfId="0" applyFont="1" applyFill="1" applyAlignment="1">
      <alignment horizontal="center"/>
    </xf>
    <xf numFmtId="0" fontId="16" fillId="7" borderId="0" xfId="0" applyFont="1" applyFill="1" applyBorder="1" applyAlignment="1">
      <alignment horizontal="left" vertical="center"/>
    </xf>
    <xf numFmtId="44" fontId="16" fillId="7" borderId="0" xfId="0" applyNumberFormat="1" applyFont="1" applyFill="1" applyBorder="1" applyAlignment="1">
      <alignment horizontal="center" vertical="center"/>
    </xf>
    <xf numFmtId="165" fontId="16" fillId="7" borderId="0" xfId="0" applyNumberFormat="1" applyFont="1" applyFill="1" applyBorder="1" applyAlignment="1">
      <alignment horizontal="center" vertical="center"/>
    </xf>
    <xf numFmtId="0" fontId="12" fillId="0" borderId="2" xfId="0" applyFont="1" applyFill="1" applyBorder="1" applyAlignment="1">
      <alignment horizontal="left"/>
    </xf>
    <xf numFmtId="0" fontId="12" fillId="0" borderId="2" xfId="0" applyFont="1" applyFill="1" applyBorder="1" applyAlignment="1">
      <alignment horizontal="center"/>
    </xf>
    <xf numFmtId="165" fontId="15" fillId="0" borderId="17" xfId="0" applyNumberFormat="1" applyFont="1" applyBorder="1" applyAlignment="1">
      <alignment horizontal="center" wrapText="1"/>
    </xf>
    <xf numFmtId="0" fontId="0" fillId="0" borderId="2" xfId="0" applyFill="1" applyBorder="1" applyAlignment="1"/>
    <xf numFmtId="44" fontId="12" fillId="0" borderId="2" xfId="0" applyNumberFormat="1" applyFont="1" applyFill="1" applyBorder="1" applyAlignment="1">
      <alignment horizontal="center"/>
    </xf>
    <xf numFmtId="0" fontId="12" fillId="3" borderId="2" xfId="0" applyFont="1" applyFill="1" applyBorder="1" applyAlignment="1">
      <alignment horizontal="left"/>
    </xf>
    <xf numFmtId="44" fontId="12" fillId="3" borderId="2" xfId="0" applyNumberFormat="1" applyFont="1" applyFill="1" applyBorder="1" applyAlignment="1">
      <alignment horizontal="center"/>
    </xf>
    <xf numFmtId="165" fontId="15" fillId="3" borderId="17" xfId="0" applyNumberFormat="1" applyFont="1" applyFill="1" applyBorder="1" applyAlignment="1">
      <alignment horizontal="center" wrapText="1"/>
    </xf>
    <xf numFmtId="0" fontId="0" fillId="3" borderId="2" xfId="0" applyFill="1" applyBorder="1" applyAlignment="1"/>
    <xf numFmtId="0" fontId="12" fillId="3" borderId="2" xfId="0" applyFont="1" applyFill="1" applyBorder="1" applyAlignment="1">
      <alignment horizontal="center"/>
    </xf>
    <xf numFmtId="0" fontId="35" fillId="0" borderId="0" xfId="0" applyFont="1" applyAlignment="1">
      <alignment horizontal="center" vertical="center" wrapText="1"/>
    </xf>
    <xf numFmtId="0" fontId="36" fillId="12" borderId="0" xfId="0" applyFont="1" applyFill="1" applyAlignment="1">
      <alignment horizontal="center" vertical="center"/>
    </xf>
    <xf numFmtId="165" fontId="14" fillId="0" borderId="6" xfId="0" applyNumberFormat="1" applyFont="1" applyFill="1" applyBorder="1" applyAlignment="1">
      <alignment horizontal="center"/>
    </xf>
    <xf numFmtId="165" fontId="14" fillId="3" borderId="6" xfId="0" applyNumberFormat="1" applyFont="1" applyFill="1" applyBorder="1" applyAlignment="1">
      <alignment horizontal="center"/>
    </xf>
    <xf numFmtId="0" fontId="12" fillId="0" borderId="48" xfId="0" applyFont="1" applyBorder="1" applyAlignment="1">
      <alignment horizontal="center" vertical="center" wrapText="1"/>
    </xf>
    <xf numFmtId="0" fontId="12" fillId="0" borderId="49" xfId="0" applyFont="1" applyFill="1" applyBorder="1" applyAlignment="1">
      <alignment horizontal="left"/>
    </xf>
    <xf numFmtId="0" fontId="12" fillId="0" borderId="49" xfId="0" applyFont="1" applyFill="1" applyBorder="1" applyAlignment="1">
      <alignment horizontal="center"/>
    </xf>
    <xf numFmtId="165" fontId="15" fillId="0" borderId="50" xfId="0" applyNumberFormat="1" applyFont="1" applyBorder="1" applyAlignment="1">
      <alignment horizontal="center" wrapText="1"/>
    </xf>
    <xf numFmtId="0" fontId="0" fillId="0" borderId="49" xfId="0" applyFill="1" applyBorder="1" applyAlignment="1"/>
    <xf numFmtId="0" fontId="0" fillId="0" borderId="50" xfId="0" applyFill="1" applyBorder="1" applyAlignment="1"/>
    <xf numFmtId="0" fontId="0" fillId="0" borderId="51" xfId="0" applyFont="1" applyBorder="1" applyAlignment="1">
      <alignment horizontal="center" vertical="center" wrapText="1"/>
    </xf>
    <xf numFmtId="0" fontId="0" fillId="3" borderId="17" xfId="0" applyFill="1" applyBorder="1" applyAlignment="1"/>
    <xf numFmtId="0" fontId="0" fillId="0" borderId="17" xfId="0" applyFill="1" applyBorder="1" applyAlignment="1"/>
    <xf numFmtId="0" fontId="0" fillId="0" borderId="52" xfId="0" applyFont="1" applyBorder="1" applyAlignment="1">
      <alignment horizontal="center" vertical="center" wrapText="1"/>
    </xf>
    <xf numFmtId="0" fontId="12" fillId="3" borderId="26" xfId="0" applyFont="1" applyFill="1" applyBorder="1" applyAlignment="1">
      <alignment horizontal="left"/>
    </xf>
    <xf numFmtId="0" fontId="12" fillId="3" borderId="26" xfId="0" applyFont="1" applyFill="1" applyBorder="1" applyAlignment="1">
      <alignment horizontal="center"/>
    </xf>
    <xf numFmtId="165" fontId="15" fillId="3" borderId="27" xfId="0" applyNumberFormat="1" applyFont="1" applyFill="1" applyBorder="1" applyAlignment="1">
      <alignment horizontal="center" wrapText="1"/>
    </xf>
    <xf numFmtId="0" fontId="0" fillId="3" borderId="26" xfId="0" applyFill="1" applyBorder="1" applyAlignment="1"/>
    <xf numFmtId="0" fontId="0" fillId="3" borderId="27" xfId="0" applyFill="1" applyBorder="1" applyAlignment="1"/>
    <xf numFmtId="165" fontId="15" fillId="0" borderId="50" xfId="0" applyNumberFormat="1" applyFont="1" applyBorder="1" applyAlignment="1">
      <alignment horizontal="center" vertical="top" wrapText="1"/>
    </xf>
  </cellXfs>
  <cellStyles count="2">
    <cellStyle name="Normal" xfId="0" builtinId="0"/>
    <cellStyle name="Percent" xfId="1"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8D8D8"/>
        </patternFill>
      </fill>
    </dxf>
    <dxf>
      <fill>
        <patternFill>
          <bgColor rgb="FFD8D8D8"/>
        </patternFill>
      </fill>
    </dxf>
    <dxf>
      <fill>
        <patternFill>
          <bgColor rgb="FFD8D8D8"/>
        </patternFill>
      </fill>
    </dxf>
    <dxf>
      <fill>
        <patternFill>
          <bgColor rgb="FFD8D8D8"/>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47625</xdr:rowOff>
    </xdr:from>
    <xdr:to>
      <xdr:col>4</xdr:col>
      <xdr:colOff>603135</xdr:colOff>
      <xdr:row>11</xdr:row>
      <xdr:rowOff>106305</xdr:rowOff>
    </xdr:to>
    <xdr:pic>
      <xdr:nvPicPr>
        <xdr:cNvPr id="3" name="Picture 2">
          <a:extLst>
            <a:ext uri="{FF2B5EF4-FFF2-40B4-BE49-F238E27FC236}">
              <a16:creationId xmlns:a16="http://schemas.microsoft.com/office/drawing/2014/main" id="{5A8FF78E-165B-447C-A41A-6CB68BE43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8225" y="47625"/>
          <a:ext cx="5794260" cy="27066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3:C11"/>
  <sheetViews>
    <sheetView workbookViewId="0">
      <selection activeCell="F7" sqref="F7"/>
    </sheetView>
  </sheetViews>
  <sheetFormatPr baseColWidth="10" defaultColWidth="11" defaultRowHeight="16" x14ac:dyDescent="0.2"/>
  <cols>
    <col min="1" max="1" width="11" customWidth="1"/>
    <col min="2" max="2" width="15.1640625" customWidth="1"/>
  </cols>
  <sheetData>
    <row r="3" spans="1:3" ht="26" x14ac:dyDescent="0.3">
      <c r="A3" s="3"/>
      <c r="B3" s="4" t="s">
        <v>79</v>
      </c>
      <c r="C3" s="3"/>
    </row>
    <row r="4" spans="1:3" ht="26" x14ac:dyDescent="0.3">
      <c r="A4" s="3"/>
      <c r="B4" s="2">
        <v>1</v>
      </c>
      <c r="C4" s="3"/>
    </row>
    <row r="5" spans="1:3" ht="26" x14ac:dyDescent="0.3">
      <c r="A5" s="3"/>
      <c r="B5" s="1"/>
      <c r="C5" s="3"/>
    </row>
    <row r="6" spans="1:3" ht="26" x14ac:dyDescent="0.3">
      <c r="B6" s="1"/>
      <c r="C6" s="3"/>
    </row>
    <row r="7" spans="1:3" ht="26" x14ac:dyDescent="0.3">
      <c r="A7" s="3"/>
      <c r="B7" s="4"/>
      <c r="C7" s="3"/>
    </row>
    <row r="8" spans="1:3" ht="26" x14ac:dyDescent="0.3">
      <c r="A8" s="3"/>
      <c r="B8" s="2"/>
      <c r="C8" s="3"/>
    </row>
    <row r="9" spans="1:3" ht="26" x14ac:dyDescent="0.3">
      <c r="A9" s="3"/>
      <c r="B9" s="1"/>
      <c r="C9" s="3"/>
    </row>
    <row r="10" spans="1:3" ht="26" x14ac:dyDescent="0.3">
      <c r="A10" s="3"/>
      <c r="B10" s="4"/>
      <c r="C10" s="3"/>
    </row>
    <row r="11" spans="1:3" ht="26" x14ac:dyDescent="0.3">
      <c r="A11" s="3" t="s">
        <v>519</v>
      </c>
      <c r="B11" s="2"/>
      <c r="C11" s="3"/>
    </row>
  </sheetData>
  <phoneticPr fontId="1" type="noConversion"/>
  <pageMargins left="0.75" right="0.75" top="1" bottom="1" header="0.5" footer="0.5"/>
  <pageSetup orientation="portrait"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F295-57A9-3B4F-93C6-FC659387A75F}">
  <dimension ref="A1:E23"/>
  <sheetViews>
    <sheetView tabSelected="1" zoomScale="150" zoomScaleNormal="150" workbookViewId="0">
      <selection activeCell="G19" sqref="G19"/>
    </sheetView>
  </sheetViews>
  <sheetFormatPr baseColWidth="10" defaultRowHeight="16" x14ac:dyDescent="0.2"/>
  <cols>
    <col min="1" max="1" width="12.1640625" customWidth="1"/>
    <col min="2" max="2" width="41.6640625" customWidth="1"/>
    <col min="3" max="3" width="26.5" customWidth="1"/>
    <col min="4" max="4" width="10.5" customWidth="1"/>
    <col min="5" max="5" width="14.33203125" hidden="1" customWidth="1"/>
  </cols>
  <sheetData>
    <row r="1" spans="1:5" s="10" customFormat="1" ht="61.5" customHeight="1" thickBot="1" x14ac:dyDescent="0.2">
      <c r="A1" s="317" t="s">
        <v>647</v>
      </c>
      <c r="B1" s="318"/>
      <c r="C1" s="319"/>
      <c r="D1" s="97" t="s">
        <v>645</v>
      </c>
    </row>
    <row r="2" spans="1:5" s="10" customFormat="1" ht="20" customHeight="1" thickBot="1" x14ac:dyDescent="0.2">
      <c r="A2" s="102" t="s">
        <v>65</v>
      </c>
      <c r="B2" s="116" t="s">
        <v>71</v>
      </c>
      <c r="C2" s="73" t="s">
        <v>66</v>
      </c>
      <c r="D2" s="75" t="s">
        <v>67</v>
      </c>
    </row>
    <row r="3" spans="1:5" s="10" customFormat="1" ht="15" customHeight="1" x14ac:dyDescent="0.15">
      <c r="A3" s="311" t="s">
        <v>297</v>
      </c>
      <c r="B3" s="312"/>
      <c r="C3" s="312"/>
      <c r="D3" s="313"/>
    </row>
    <row r="4" spans="1:5" x14ac:dyDescent="0.2">
      <c r="A4" s="47" t="s">
        <v>812</v>
      </c>
      <c r="B4" s="11"/>
      <c r="C4" s="11"/>
      <c r="D4" s="174"/>
    </row>
    <row r="5" spans="1:5" x14ac:dyDescent="0.2">
      <c r="A5" s="162" t="s">
        <v>813</v>
      </c>
      <c r="B5" s="54" t="s">
        <v>814</v>
      </c>
      <c r="C5" s="13" t="s">
        <v>815</v>
      </c>
      <c r="D5" s="44">
        <f>VLOOKUP(A5,Master_TWO!$A:$D,4,FALSE)*Markup</f>
        <v>223</v>
      </c>
      <c r="E5" s="362" t="s">
        <v>848</v>
      </c>
    </row>
    <row r="6" spans="1:5" x14ac:dyDescent="0.2">
      <c r="A6" s="161" t="s">
        <v>816</v>
      </c>
      <c r="B6" s="56" t="s">
        <v>814</v>
      </c>
      <c r="C6" s="14" t="s">
        <v>817</v>
      </c>
      <c r="D6" s="250">
        <f>VLOOKUP(A6,Master_TWO!$A:$D,4,FALSE)*Markup</f>
        <v>249</v>
      </c>
      <c r="E6" s="362"/>
    </row>
    <row r="7" spans="1:5" x14ac:dyDescent="0.2">
      <c r="A7" s="162" t="s">
        <v>818</v>
      </c>
      <c r="B7" s="54" t="s">
        <v>814</v>
      </c>
      <c r="C7" s="13" t="s">
        <v>819</v>
      </c>
      <c r="D7" s="253">
        <f>VLOOKUP(A7,Master_TWO!$A:$D,4,FALSE)*Markup</f>
        <v>293</v>
      </c>
      <c r="E7" s="362"/>
    </row>
    <row r="8" spans="1:5" x14ac:dyDescent="0.2">
      <c r="A8" s="161" t="s">
        <v>820</v>
      </c>
      <c r="B8" s="56" t="s">
        <v>814</v>
      </c>
      <c r="C8" s="14" t="s">
        <v>821</v>
      </c>
      <c r="D8" s="250">
        <f>VLOOKUP(A8,Master_TWO!$A:$D,4,FALSE)*Markup</f>
        <v>337</v>
      </c>
      <c r="E8" s="362"/>
    </row>
    <row r="9" spans="1:5" x14ac:dyDescent="0.2">
      <c r="A9" s="162" t="s">
        <v>822</v>
      </c>
      <c r="B9" s="54" t="s">
        <v>814</v>
      </c>
      <c r="C9" s="13" t="s">
        <v>823</v>
      </c>
      <c r="D9" s="253">
        <f>VLOOKUP(A9,Master_TWO!$A:$D,4,FALSE)*Markup</f>
        <v>397</v>
      </c>
      <c r="E9" s="362"/>
    </row>
    <row r="10" spans="1:5" x14ac:dyDescent="0.2">
      <c r="A10" s="166" t="s">
        <v>824</v>
      </c>
      <c r="B10" s="56" t="s">
        <v>814</v>
      </c>
      <c r="C10" s="14" t="s">
        <v>825</v>
      </c>
      <c r="D10" s="45">
        <f>VLOOKUP(A10,Master_TWO!$A:$D,4,FALSE)*Markup</f>
        <v>265</v>
      </c>
      <c r="E10" s="362"/>
    </row>
    <row r="11" spans="1:5" x14ac:dyDescent="0.2">
      <c r="A11" s="53" t="s">
        <v>826</v>
      </c>
      <c r="B11" s="54" t="s">
        <v>814</v>
      </c>
      <c r="C11" s="13" t="s">
        <v>827</v>
      </c>
      <c r="D11" s="48">
        <f>VLOOKUP(A11,Master_TWO!$A:$D,4,FALSE)*Markup</f>
        <v>309</v>
      </c>
      <c r="E11" s="362"/>
    </row>
    <row r="12" spans="1:5" x14ac:dyDescent="0.2">
      <c r="A12" s="55" t="s">
        <v>828</v>
      </c>
      <c r="B12" s="56" t="s">
        <v>814</v>
      </c>
      <c r="C12" s="14" t="s">
        <v>829</v>
      </c>
      <c r="D12" s="45">
        <f>VLOOKUP(A12,Master_TWO!$A:$D,4,FALSE)*Markup</f>
        <v>372</v>
      </c>
      <c r="E12" s="362"/>
    </row>
    <row r="13" spans="1:5" x14ac:dyDescent="0.2">
      <c r="A13" s="53" t="s">
        <v>830</v>
      </c>
      <c r="B13" s="54" t="s">
        <v>814</v>
      </c>
      <c r="C13" s="13" t="s">
        <v>831</v>
      </c>
      <c r="D13" s="48">
        <f>VLOOKUP(A13,Master_TWO!$A:$D,4,FALSE)*Markup</f>
        <v>422</v>
      </c>
      <c r="E13" s="362"/>
    </row>
    <row r="14" spans="1:5" x14ac:dyDescent="0.2">
      <c r="A14" s="55" t="s">
        <v>832</v>
      </c>
      <c r="B14" s="56" t="s">
        <v>814</v>
      </c>
      <c r="C14" s="14" t="s">
        <v>833</v>
      </c>
      <c r="D14" s="45">
        <f>VLOOKUP(A14,Master_TWO!$A:$D,4,FALSE)*Markup</f>
        <v>495</v>
      </c>
      <c r="E14" s="362"/>
    </row>
    <row r="15" spans="1:5" x14ac:dyDescent="0.2">
      <c r="A15" s="53" t="s">
        <v>834</v>
      </c>
      <c r="B15" s="54" t="s">
        <v>814</v>
      </c>
      <c r="C15" s="13" t="s">
        <v>835</v>
      </c>
      <c r="D15" s="44">
        <f>VLOOKUP(A15,Master_TWO!$A:$D,4,FALSE)*Markup</f>
        <v>376</v>
      </c>
      <c r="E15" s="362"/>
    </row>
    <row r="16" spans="1:5" x14ac:dyDescent="0.2">
      <c r="A16" s="55" t="s">
        <v>836</v>
      </c>
      <c r="B16" s="56" t="s">
        <v>814</v>
      </c>
      <c r="C16" s="14" t="s">
        <v>837</v>
      </c>
      <c r="D16" s="45">
        <f>VLOOKUP(A16,Master_TWO!$A:$D,4,FALSE)*Markup</f>
        <v>455</v>
      </c>
      <c r="E16" s="362"/>
    </row>
    <row r="17" spans="1:5" x14ac:dyDescent="0.2">
      <c r="A17" s="53" t="s">
        <v>838</v>
      </c>
      <c r="B17" s="54" t="s">
        <v>814</v>
      </c>
      <c r="C17" s="13" t="s">
        <v>839</v>
      </c>
      <c r="D17" s="44">
        <f>VLOOKUP(A17,Master_TWO!$A:$D,4,FALSE)*Markup</f>
        <v>538</v>
      </c>
      <c r="E17" s="362"/>
    </row>
    <row r="18" spans="1:5" x14ac:dyDescent="0.2">
      <c r="A18" s="55" t="s">
        <v>840</v>
      </c>
      <c r="B18" s="56" t="s">
        <v>814</v>
      </c>
      <c r="C18" s="14" t="s">
        <v>841</v>
      </c>
      <c r="D18" s="45">
        <f>VLOOKUP(A18,Master_TWO!$A:$D,4,FALSE)*Markup</f>
        <v>605</v>
      </c>
      <c r="E18" s="362"/>
    </row>
    <row r="19" spans="1:5" ht="17" thickBot="1" x14ac:dyDescent="0.25">
      <c r="A19" s="53" t="s">
        <v>842</v>
      </c>
      <c r="B19" s="54" t="s">
        <v>814</v>
      </c>
      <c r="C19" s="13" t="s">
        <v>843</v>
      </c>
      <c r="D19" s="48">
        <f>VLOOKUP(A19,Master_TWO!$A:$D,4,FALSE)*Markup</f>
        <v>729</v>
      </c>
      <c r="E19" s="362"/>
    </row>
    <row r="20" spans="1:5" ht="17" thickBot="1" x14ac:dyDescent="0.25">
      <c r="A20" s="346" t="s">
        <v>844</v>
      </c>
      <c r="B20" s="347"/>
      <c r="C20" s="347"/>
      <c r="D20" s="348"/>
      <c r="E20" s="349"/>
    </row>
    <row r="21" spans="1:5" x14ac:dyDescent="0.2">
      <c r="A21" s="350" t="s">
        <v>845</v>
      </c>
      <c r="B21" s="351"/>
      <c r="C21" s="352"/>
      <c r="D21" s="410">
        <f>ROUNDUP(E21*Markup!$B$4,0)</f>
        <v>52</v>
      </c>
      <c r="E21" s="132">
        <v>52</v>
      </c>
    </row>
    <row r="22" spans="1:5" x14ac:dyDescent="0.2">
      <c r="A22" s="354" t="s">
        <v>846</v>
      </c>
      <c r="B22" s="355"/>
      <c r="C22" s="356"/>
      <c r="D22" s="353">
        <f>ROUNDUP(E22*Markup!$B$4,0)</f>
        <v>90</v>
      </c>
      <c r="E22" s="132">
        <v>90</v>
      </c>
    </row>
    <row r="23" spans="1:5" ht="17" thickBot="1" x14ac:dyDescent="0.25">
      <c r="A23" s="357" t="s">
        <v>847</v>
      </c>
      <c r="B23" s="358"/>
      <c r="C23" s="359"/>
      <c r="D23" s="360">
        <f>ROUNDUP(E23*Markup!$B$4,0)</f>
        <v>120</v>
      </c>
      <c r="E23" s="132">
        <v>120</v>
      </c>
    </row>
  </sheetData>
  <mergeCells count="7">
    <mergeCell ref="E5:E19"/>
    <mergeCell ref="A20:D20"/>
    <mergeCell ref="A21:B21"/>
    <mergeCell ref="A22:B22"/>
    <mergeCell ref="A23:B23"/>
    <mergeCell ref="A1:C1"/>
    <mergeCell ref="A3:D3"/>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C5FB4-78D6-9B46-846C-0B5265EFAFC7}">
  <dimension ref="A1:E40"/>
  <sheetViews>
    <sheetView topLeftCell="A15" zoomScale="150" zoomScaleNormal="150" workbookViewId="0">
      <selection activeCell="G32" sqref="G32"/>
    </sheetView>
  </sheetViews>
  <sheetFormatPr baseColWidth="10" defaultRowHeight="16" x14ac:dyDescent="0.2"/>
  <cols>
    <col min="1" max="1" width="12.1640625" customWidth="1"/>
    <col min="2" max="2" width="41.6640625" customWidth="1"/>
    <col min="3" max="3" width="26.5" customWidth="1"/>
    <col min="4" max="4" width="10.5" customWidth="1"/>
    <col min="5" max="5" width="14.33203125" hidden="1" customWidth="1"/>
  </cols>
  <sheetData>
    <row r="1" spans="1:5" ht="66" thickBot="1" x14ac:dyDescent="0.25">
      <c r="A1" s="317" t="s">
        <v>647</v>
      </c>
      <c r="B1" s="318"/>
      <c r="C1" s="319"/>
      <c r="D1" s="97" t="s">
        <v>645</v>
      </c>
      <c r="E1" s="10"/>
    </row>
    <row r="2" spans="1:5" ht="17" thickBot="1" x14ac:dyDescent="0.25">
      <c r="A2" s="102" t="s">
        <v>65</v>
      </c>
      <c r="B2" s="116" t="s">
        <v>71</v>
      </c>
      <c r="C2" s="73" t="s">
        <v>66</v>
      </c>
      <c r="D2" s="75" t="s">
        <v>67</v>
      </c>
      <c r="E2" s="10"/>
    </row>
    <row r="3" spans="1:5" x14ac:dyDescent="0.2">
      <c r="A3" s="311" t="s">
        <v>297</v>
      </c>
      <c r="B3" s="312"/>
      <c r="C3" s="312"/>
      <c r="D3" s="313"/>
      <c r="E3" s="10"/>
    </row>
    <row r="4" spans="1:5" x14ac:dyDescent="0.2">
      <c r="A4" s="47" t="s">
        <v>883</v>
      </c>
      <c r="B4" s="11"/>
      <c r="C4" s="11"/>
      <c r="D4" s="174"/>
    </row>
    <row r="5" spans="1:5" x14ac:dyDescent="0.2">
      <c r="A5" s="161" t="s">
        <v>849</v>
      </c>
      <c r="B5" s="56" t="s">
        <v>850</v>
      </c>
      <c r="C5" s="14" t="s">
        <v>851</v>
      </c>
      <c r="D5" s="45">
        <f>VLOOKUP(A5,Master_TWO!$A:$D,4,FALSE)*Markup</f>
        <v>272</v>
      </c>
      <c r="E5" s="362" t="s">
        <v>848</v>
      </c>
    </row>
    <row r="6" spans="1:5" x14ac:dyDescent="0.2">
      <c r="A6" s="162" t="s">
        <v>852</v>
      </c>
      <c r="B6" s="54" t="s">
        <v>850</v>
      </c>
      <c r="C6" s="13" t="s">
        <v>815</v>
      </c>
      <c r="D6" s="44">
        <f>VLOOKUP(A6,Master_TWO!$A:$D,4,FALSE)*Markup</f>
        <v>289</v>
      </c>
      <c r="E6" s="362"/>
    </row>
    <row r="7" spans="1:5" x14ac:dyDescent="0.2">
      <c r="A7" s="161" t="s">
        <v>853</v>
      </c>
      <c r="B7" s="56" t="s">
        <v>850</v>
      </c>
      <c r="C7" s="14" t="s">
        <v>817</v>
      </c>
      <c r="D7" s="250">
        <f>VLOOKUP(A7,Master_TWO!$A:$D,4,FALSE)*Markup</f>
        <v>313</v>
      </c>
      <c r="E7" s="362"/>
    </row>
    <row r="8" spans="1:5" x14ac:dyDescent="0.2">
      <c r="A8" s="162" t="s">
        <v>854</v>
      </c>
      <c r="B8" s="54" t="s">
        <v>850</v>
      </c>
      <c r="C8" s="13" t="s">
        <v>819</v>
      </c>
      <c r="D8" s="253">
        <f>VLOOKUP(A8,Master_TWO!$A:$D,4,FALSE)*Markup</f>
        <v>345</v>
      </c>
      <c r="E8" s="362"/>
    </row>
    <row r="9" spans="1:5" x14ac:dyDescent="0.2">
      <c r="A9" s="161" t="s">
        <v>855</v>
      </c>
      <c r="B9" s="56" t="s">
        <v>850</v>
      </c>
      <c r="C9" s="14" t="s">
        <v>821</v>
      </c>
      <c r="D9" s="250">
        <f>VLOOKUP(A9,Master_TWO!$A:$D,4,FALSE)*Markup</f>
        <v>399</v>
      </c>
      <c r="E9" s="362"/>
    </row>
    <row r="10" spans="1:5" x14ac:dyDescent="0.2">
      <c r="A10" s="162" t="s">
        <v>856</v>
      </c>
      <c r="B10" s="54" t="s">
        <v>850</v>
      </c>
      <c r="C10" s="13" t="s">
        <v>823</v>
      </c>
      <c r="D10" s="253">
        <f>VLOOKUP(A10,Master_TWO!$A:$D,4,FALSE)*Markup</f>
        <v>455</v>
      </c>
      <c r="E10" s="362"/>
    </row>
    <row r="11" spans="1:5" x14ac:dyDescent="0.2">
      <c r="A11" s="162" t="s">
        <v>857</v>
      </c>
      <c r="B11" s="54" t="s">
        <v>850</v>
      </c>
      <c r="C11" s="13" t="s">
        <v>858</v>
      </c>
      <c r="D11" s="44">
        <f>VLOOKUP(A11,Master_TWO!$A:$D,4,FALSE)*Markup</f>
        <v>280</v>
      </c>
      <c r="E11" s="362"/>
    </row>
    <row r="12" spans="1:5" x14ac:dyDescent="0.2">
      <c r="A12" s="166" t="s">
        <v>859</v>
      </c>
      <c r="B12" s="56" t="s">
        <v>850</v>
      </c>
      <c r="C12" s="14" t="s">
        <v>860</v>
      </c>
      <c r="D12" s="45">
        <f>VLOOKUP(A12,Master_TWO!$A:$D,4,FALSE)*Markup</f>
        <v>295</v>
      </c>
      <c r="E12" s="362"/>
    </row>
    <row r="13" spans="1:5" x14ac:dyDescent="0.2">
      <c r="A13" s="53" t="s">
        <v>861</v>
      </c>
      <c r="B13" s="54" t="s">
        <v>850</v>
      </c>
      <c r="C13" s="13" t="s">
        <v>862</v>
      </c>
      <c r="D13" s="48">
        <f>VLOOKUP(A13,Master_TWO!$A:$D,4,FALSE)*Markup</f>
        <v>336</v>
      </c>
      <c r="E13" s="362"/>
    </row>
    <row r="14" spans="1:5" x14ac:dyDescent="0.2">
      <c r="A14" s="55" t="s">
        <v>863</v>
      </c>
      <c r="B14" s="56" t="s">
        <v>850</v>
      </c>
      <c r="C14" s="14" t="s">
        <v>864</v>
      </c>
      <c r="D14" s="45">
        <f>VLOOKUP(A14,Master_TWO!$A:$D,4,FALSE)*Markup</f>
        <v>396</v>
      </c>
      <c r="E14" s="362"/>
    </row>
    <row r="15" spans="1:5" x14ac:dyDescent="0.2">
      <c r="A15" s="53" t="s">
        <v>865</v>
      </c>
      <c r="B15" s="54" t="s">
        <v>850</v>
      </c>
      <c r="C15" s="13" t="s">
        <v>866</v>
      </c>
      <c r="D15" s="48">
        <f>VLOOKUP(A15,Master_TWO!$A:$D,4,FALSE)*Markup</f>
        <v>447</v>
      </c>
      <c r="E15" s="362"/>
    </row>
    <row r="16" spans="1:5" x14ac:dyDescent="0.2">
      <c r="A16" s="55" t="s">
        <v>867</v>
      </c>
      <c r="B16" s="56" t="s">
        <v>850</v>
      </c>
      <c r="C16" s="14" t="s">
        <v>868</v>
      </c>
      <c r="D16" s="45">
        <f>VLOOKUP(A16,Master_TWO!$A:$D,4,FALSE)*Markup</f>
        <v>521</v>
      </c>
      <c r="E16" s="362"/>
    </row>
    <row r="17" spans="1:5" x14ac:dyDescent="0.2">
      <c r="A17" s="70" t="s">
        <v>869</v>
      </c>
      <c r="B17" s="54" t="s">
        <v>850</v>
      </c>
      <c r="C17" s="13" t="s">
        <v>870</v>
      </c>
      <c r="D17" s="48">
        <f>VLOOKUP(A17,Master_TWO!$A:$D,4,FALSE)*Markup</f>
        <v>288</v>
      </c>
      <c r="E17" s="362"/>
    </row>
    <row r="18" spans="1:5" x14ac:dyDescent="0.2">
      <c r="A18" s="166" t="s">
        <v>871</v>
      </c>
      <c r="B18" s="56" t="s">
        <v>850</v>
      </c>
      <c r="C18" s="14" t="s">
        <v>825</v>
      </c>
      <c r="D18" s="45">
        <f>VLOOKUP(A18,Master_TWO!$A:$D,4,FALSE)*Markup</f>
        <v>306</v>
      </c>
      <c r="E18" s="362"/>
    </row>
    <row r="19" spans="1:5" x14ac:dyDescent="0.2">
      <c r="A19" s="53" t="s">
        <v>872</v>
      </c>
      <c r="B19" s="54" t="s">
        <v>850</v>
      </c>
      <c r="C19" s="13" t="s">
        <v>827</v>
      </c>
      <c r="D19" s="48">
        <f>VLOOKUP(A19,Master_TWO!$A:$D,4,FALSE)*Markup</f>
        <v>354</v>
      </c>
      <c r="E19" s="362"/>
    </row>
    <row r="20" spans="1:5" x14ac:dyDescent="0.2">
      <c r="A20" s="55" t="s">
        <v>873</v>
      </c>
      <c r="B20" s="56" t="s">
        <v>850</v>
      </c>
      <c r="C20" s="14" t="s">
        <v>829</v>
      </c>
      <c r="D20" s="45">
        <f>VLOOKUP(A20,Master_TWO!$A:$D,4,FALSE)*Markup</f>
        <v>417</v>
      </c>
      <c r="E20" s="361"/>
    </row>
    <row r="21" spans="1:5" x14ac:dyDescent="0.2">
      <c r="A21" s="53" t="s">
        <v>874</v>
      </c>
      <c r="B21" s="54" t="s">
        <v>850</v>
      </c>
      <c r="C21" s="13" t="s">
        <v>831</v>
      </c>
      <c r="D21" s="48">
        <f>VLOOKUP(A21,Master_TWO!$A:$D,4,FALSE)*Markup</f>
        <v>470</v>
      </c>
      <c r="E21" s="361"/>
    </row>
    <row r="22" spans="1:5" x14ac:dyDescent="0.2">
      <c r="A22" s="55" t="s">
        <v>875</v>
      </c>
      <c r="B22" s="56" t="s">
        <v>850</v>
      </c>
      <c r="C22" s="14" t="s">
        <v>833</v>
      </c>
      <c r="D22" s="45">
        <f>VLOOKUP(A22,Master_TWO!$A:$D,4,FALSE)*Markup</f>
        <v>548</v>
      </c>
      <c r="E22" s="361"/>
    </row>
    <row r="23" spans="1:5" x14ac:dyDescent="0.2">
      <c r="A23" s="53" t="s">
        <v>876</v>
      </c>
      <c r="B23" s="54" t="s">
        <v>850</v>
      </c>
      <c r="C23" s="13" t="s">
        <v>877</v>
      </c>
      <c r="D23" s="48">
        <f>VLOOKUP(A23,Master_TWO!$A:$D,4,FALSE)*Markup</f>
        <v>423</v>
      </c>
      <c r="E23" s="361"/>
    </row>
    <row r="24" spans="1:5" x14ac:dyDescent="0.2">
      <c r="A24" s="55" t="s">
        <v>878</v>
      </c>
      <c r="B24" s="56" t="s">
        <v>850</v>
      </c>
      <c r="C24" s="14" t="s">
        <v>835</v>
      </c>
      <c r="D24" s="45">
        <f>VLOOKUP(A24,Master_TWO!$A:$D,4,FALSE)*Markup</f>
        <v>450</v>
      </c>
      <c r="E24" s="361"/>
    </row>
    <row r="25" spans="1:5" x14ac:dyDescent="0.2">
      <c r="A25" s="53" t="s">
        <v>879</v>
      </c>
      <c r="B25" s="54" t="s">
        <v>850</v>
      </c>
      <c r="C25" s="13" t="s">
        <v>837</v>
      </c>
      <c r="D25" s="48">
        <f>VLOOKUP(A25,Master_TWO!$A:$D,4,FALSE)*Markup</f>
        <v>500</v>
      </c>
      <c r="E25" s="361"/>
    </row>
    <row r="26" spans="1:5" x14ac:dyDescent="0.2">
      <c r="A26" s="55" t="s">
        <v>880</v>
      </c>
      <c r="B26" s="56" t="s">
        <v>850</v>
      </c>
      <c r="C26" s="14" t="s">
        <v>839</v>
      </c>
      <c r="D26" s="45">
        <f>VLOOKUP(A26,Master_TWO!$A:$D,4,FALSE)*Markup</f>
        <v>590</v>
      </c>
      <c r="E26" s="361"/>
    </row>
    <row r="27" spans="1:5" x14ac:dyDescent="0.2">
      <c r="A27" s="53" t="s">
        <v>881</v>
      </c>
      <c r="B27" s="54" t="s">
        <v>850</v>
      </c>
      <c r="C27" s="13" t="s">
        <v>841</v>
      </c>
      <c r="D27" s="48">
        <f>VLOOKUP(A27,Master_TWO!$A:$D,4,FALSE)*Markup</f>
        <v>661</v>
      </c>
      <c r="E27" s="361"/>
    </row>
    <row r="28" spans="1:5" ht="17" thickBot="1" x14ac:dyDescent="0.25">
      <c r="A28" s="55" t="s">
        <v>882</v>
      </c>
      <c r="B28" s="56" t="s">
        <v>850</v>
      </c>
      <c r="C28" s="14" t="s">
        <v>843</v>
      </c>
      <c r="D28" s="45">
        <f>VLOOKUP(A28,Master_TWO!$A:$D,4,FALSE)*Markup</f>
        <v>791</v>
      </c>
      <c r="E28" s="361"/>
    </row>
    <row r="29" spans="1:5" ht="17" thickBot="1" x14ac:dyDescent="0.25">
      <c r="A29" s="346" t="s">
        <v>884</v>
      </c>
      <c r="B29" s="347"/>
      <c r="C29" s="347"/>
      <c r="D29" s="348"/>
      <c r="E29" s="363"/>
    </row>
    <row r="30" spans="1:5" x14ac:dyDescent="0.2">
      <c r="A30" s="350" t="s">
        <v>885</v>
      </c>
      <c r="B30" s="351"/>
      <c r="C30" s="352"/>
      <c r="D30" s="353">
        <f>ROUNDUP(E30*Markup!$B$4,0)</f>
        <v>70</v>
      </c>
      <c r="E30" s="364">
        <v>70</v>
      </c>
    </row>
    <row r="31" spans="1:5" x14ac:dyDescent="0.2">
      <c r="A31" s="370" t="s">
        <v>886</v>
      </c>
      <c r="B31" s="371"/>
      <c r="C31" s="372"/>
      <c r="D31" s="373">
        <f>ROUNDUP(E31*Markup!$B$4,0)</f>
        <v>115</v>
      </c>
      <c r="E31" s="364">
        <v>115</v>
      </c>
    </row>
    <row r="32" spans="1:5" ht="17" thickBot="1" x14ac:dyDescent="0.25">
      <c r="A32" s="357" t="s">
        <v>887</v>
      </c>
      <c r="B32" s="358"/>
      <c r="C32" s="359"/>
      <c r="D32" s="360">
        <f>ROUNDUP(E32*Markup!$B$4,0)</f>
        <v>150</v>
      </c>
      <c r="E32" s="364">
        <v>150</v>
      </c>
    </row>
    <row r="33" spans="1:5" ht="17" thickBot="1" x14ac:dyDescent="0.25">
      <c r="A33" s="365"/>
      <c r="B33" s="365"/>
      <c r="C33" s="365"/>
      <c r="D33" s="365"/>
      <c r="E33" s="366"/>
    </row>
    <row r="34" spans="1:5" ht="17" thickBot="1" x14ac:dyDescent="0.25">
      <c r="A34" s="346" t="s">
        <v>888</v>
      </c>
      <c r="B34" s="347"/>
      <c r="C34" s="347"/>
      <c r="D34" s="348"/>
      <c r="E34" s="366"/>
    </row>
    <row r="35" spans="1:5" x14ac:dyDescent="0.2">
      <c r="A35" s="350" t="s">
        <v>889</v>
      </c>
      <c r="B35" s="351"/>
      <c r="C35" s="367" t="s">
        <v>890</v>
      </c>
      <c r="D35" s="353">
        <f>ROUNDUP(E35*Markup!$B$4,0)</f>
        <v>100</v>
      </c>
      <c r="E35" s="364">
        <v>100</v>
      </c>
    </row>
    <row r="36" spans="1:5" x14ac:dyDescent="0.2">
      <c r="A36" s="370" t="s">
        <v>891</v>
      </c>
      <c r="B36" s="371"/>
      <c r="C36" s="368"/>
      <c r="D36" s="373">
        <f>ROUNDUP(E36*Markup!$B$4,0)</f>
        <v>140</v>
      </c>
      <c r="E36" s="364">
        <v>140</v>
      </c>
    </row>
    <row r="37" spans="1:5" ht="17" thickBot="1" x14ac:dyDescent="0.25">
      <c r="A37" s="357" t="s">
        <v>892</v>
      </c>
      <c r="B37" s="358"/>
      <c r="C37" s="369"/>
      <c r="D37" s="360">
        <f>ROUNDUP(E37*Markup!$B$4,0)</f>
        <v>200</v>
      </c>
      <c r="E37" s="364">
        <v>200</v>
      </c>
    </row>
    <row r="38" spans="1:5" x14ac:dyDescent="0.2">
      <c r="C38" t="s">
        <v>893</v>
      </c>
    </row>
    <row r="39" spans="1:5" x14ac:dyDescent="0.2">
      <c r="C39" t="s">
        <v>894</v>
      </c>
    </row>
    <row r="40" spans="1:5" x14ac:dyDescent="0.2">
      <c r="C40" t="s">
        <v>895</v>
      </c>
    </row>
  </sheetData>
  <mergeCells count="12">
    <mergeCell ref="A32:B32"/>
    <mergeCell ref="A34:D34"/>
    <mergeCell ref="A35:B35"/>
    <mergeCell ref="C35:C37"/>
    <mergeCell ref="A36:B36"/>
    <mergeCell ref="A37:B37"/>
    <mergeCell ref="E5:E28"/>
    <mergeCell ref="A29:D29"/>
    <mergeCell ref="A30:B30"/>
    <mergeCell ref="A31:B31"/>
    <mergeCell ref="A1:C1"/>
    <mergeCell ref="A3:D3"/>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1F33-27B3-4959-9A40-7D3EDC76AC0C}">
  <dimension ref="A1:G32"/>
  <sheetViews>
    <sheetView view="pageBreakPreview" topLeftCell="A8" zoomScaleNormal="75" zoomScaleSheetLayoutView="100" zoomScalePageLayoutView="150" workbookViewId="0">
      <selection activeCell="G17" sqref="G17"/>
    </sheetView>
  </sheetViews>
  <sheetFormatPr baseColWidth="10" defaultColWidth="11" defaultRowHeight="13" x14ac:dyDescent="0.15"/>
  <cols>
    <col min="1" max="1" width="12.1640625" style="52" customWidth="1"/>
    <col min="2" max="2" width="36.5" style="52" customWidth="1"/>
    <col min="3" max="3" width="22.5" style="10" bestFit="1" customWidth="1"/>
    <col min="4" max="4" width="10.5" style="94" customWidth="1"/>
    <col min="5" max="5" width="11.5" style="94" customWidth="1"/>
    <col min="6" max="6" width="8.83203125" style="95" customWidth="1"/>
    <col min="7" max="7" width="14.6640625" style="28" customWidth="1"/>
    <col min="8" max="16384" width="11" style="10"/>
  </cols>
  <sheetData>
    <row r="1" spans="1:7" ht="13.5" customHeight="1" x14ac:dyDescent="0.15">
      <c r="D1" s="93"/>
      <c r="E1" s="93"/>
      <c r="F1" s="93"/>
      <c r="G1" s="30"/>
    </row>
    <row r="2" spans="1:7" s="6" customFormat="1" ht="91" x14ac:dyDescent="0.2">
      <c r="A2" s="179" t="s">
        <v>77</v>
      </c>
      <c r="B2" s="180"/>
      <c r="C2" s="181"/>
      <c r="D2" s="182" t="s">
        <v>122</v>
      </c>
      <c r="E2" s="182" t="s">
        <v>510</v>
      </c>
      <c r="F2" s="182" t="s">
        <v>408</v>
      </c>
      <c r="G2" s="127"/>
    </row>
    <row r="3" spans="1:7" s="6" customFormat="1" ht="20" customHeight="1" x14ac:dyDescent="0.2">
      <c r="A3" s="129" t="s">
        <v>381</v>
      </c>
      <c r="B3" s="130"/>
      <c r="C3" s="130"/>
      <c r="D3" s="131">
        <f>ROUNDUP(G3*Markup!$B$4,0)</f>
        <v>48</v>
      </c>
      <c r="E3" s="131">
        <f>ROUNDUP(D3*1.1,0)</f>
        <v>53</v>
      </c>
      <c r="F3" s="131">
        <f>ROUNDUP(D3*1.35,0)</f>
        <v>65</v>
      </c>
      <c r="G3" s="132">
        <v>48</v>
      </c>
    </row>
    <row r="4" spans="1:7" s="6" customFormat="1" ht="20" customHeight="1" x14ac:dyDescent="0.2">
      <c r="A4" s="129" t="s">
        <v>382</v>
      </c>
      <c r="B4" s="130"/>
      <c r="C4" s="130"/>
      <c r="D4" s="131">
        <f>ROUNDUP(G4*Markup!$B$4,0)</f>
        <v>69</v>
      </c>
      <c r="E4" s="131">
        <f>ROUNDUP(D4*1.1,0)</f>
        <v>76</v>
      </c>
      <c r="F4" s="131">
        <f>ROUNDUP(D4*1.35,0)</f>
        <v>94</v>
      </c>
      <c r="G4" s="132">
        <v>69</v>
      </c>
    </row>
    <row r="5" spans="1:7" s="6" customFormat="1" ht="20" customHeight="1" x14ac:dyDescent="0.2">
      <c r="A5" s="129" t="s">
        <v>384</v>
      </c>
      <c r="B5" s="130"/>
      <c r="C5" s="130"/>
      <c r="D5" s="131">
        <f>ROUNDUP(G5*Markup!$B$4,0)</f>
        <v>100</v>
      </c>
      <c r="E5" s="131">
        <f>ROUNDUP(D5*1.1,0)</f>
        <v>110</v>
      </c>
      <c r="F5" s="131">
        <f>ROUNDUP(D5*1.35,0)</f>
        <v>135</v>
      </c>
      <c r="G5" s="132">
        <v>100</v>
      </c>
    </row>
    <row r="6" spans="1:7" s="6" customFormat="1" ht="20" customHeight="1" x14ac:dyDescent="0.2">
      <c r="A6" s="129" t="s">
        <v>97</v>
      </c>
      <c r="B6" s="130"/>
      <c r="C6" s="130"/>
      <c r="D6" s="131"/>
      <c r="E6" s="131"/>
      <c r="F6" s="133"/>
      <c r="G6" s="132"/>
    </row>
    <row r="7" spans="1:7" s="6" customFormat="1" ht="20" customHeight="1" x14ac:dyDescent="0.2">
      <c r="A7" s="130"/>
      <c r="B7" s="130"/>
      <c r="C7" s="130"/>
      <c r="D7" s="131"/>
      <c r="E7" s="131"/>
      <c r="F7" s="133"/>
      <c r="G7" s="132"/>
    </row>
    <row r="8" spans="1:7" s="5" customFormat="1" ht="20" customHeight="1" x14ac:dyDescent="0.2">
      <c r="A8" s="126" t="s">
        <v>76</v>
      </c>
      <c r="B8" s="126"/>
      <c r="C8" s="127"/>
      <c r="D8" s="128"/>
      <c r="E8" s="128"/>
      <c r="F8" s="128"/>
      <c r="G8" s="134"/>
    </row>
    <row r="9" spans="1:7" s="6" customFormat="1" ht="20" customHeight="1" x14ac:dyDescent="0.2">
      <c r="A9" s="147" t="s">
        <v>514</v>
      </c>
      <c r="B9" s="147"/>
      <c r="C9" s="148"/>
      <c r="D9" s="149"/>
      <c r="E9" s="149"/>
      <c r="F9" s="149"/>
      <c r="G9" s="148"/>
    </row>
    <row r="10" spans="1:7" s="6" customFormat="1" ht="20" customHeight="1" x14ac:dyDescent="0.2">
      <c r="A10" s="135" t="s">
        <v>383</v>
      </c>
      <c r="B10" s="136"/>
      <c r="C10" s="137"/>
      <c r="D10" s="138"/>
      <c r="E10" s="138" t="s">
        <v>394</v>
      </c>
      <c r="F10" s="139"/>
      <c r="G10" s="140"/>
    </row>
    <row r="11" spans="1:7" s="6" customFormat="1" ht="20" customHeight="1" x14ac:dyDescent="0.2">
      <c r="A11" s="135" t="s">
        <v>396</v>
      </c>
      <c r="B11" s="135"/>
      <c r="C11" s="135"/>
      <c r="D11" s="198" t="str">
        <f>"$"&amp;ROUNDUP(G11*Markup!$B$4,0)&amp;".00 per lock"</f>
        <v>$13.00 per lock</v>
      </c>
      <c r="E11" s="141"/>
      <c r="F11" s="133"/>
      <c r="G11" s="142">
        <v>13</v>
      </c>
    </row>
    <row r="12" spans="1:7" s="6" customFormat="1" ht="20" customHeight="1" x14ac:dyDescent="0.2">
      <c r="A12" s="143" t="s">
        <v>397</v>
      </c>
      <c r="B12" s="143"/>
      <c r="D12" s="199">
        <v>0.35</v>
      </c>
      <c r="E12" s="141"/>
      <c r="F12" s="144"/>
      <c r="G12" s="145">
        <v>0.25</v>
      </c>
    </row>
    <row r="13" spans="1:7" s="6" customFormat="1" ht="20" customHeight="1" x14ac:dyDescent="0.2">
      <c r="A13" s="143" t="s">
        <v>398</v>
      </c>
      <c r="B13" s="143"/>
      <c r="D13" s="199">
        <v>0.45</v>
      </c>
      <c r="E13" s="141"/>
      <c r="F13" s="144"/>
      <c r="G13" s="145">
        <v>0.35</v>
      </c>
    </row>
    <row r="14" spans="1:7" s="6" customFormat="1" ht="20" customHeight="1" x14ac:dyDescent="0.2">
      <c r="A14" s="143" t="s">
        <v>399</v>
      </c>
      <c r="B14" s="143"/>
      <c r="D14" s="199">
        <f>G14</f>
        <v>0.1</v>
      </c>
      <c r="E14" s="141"/>
      <c r="F14" s="144"/>
      <c r="G14" s="145">
        <v>0.1</v>
      </c>
    </row>
    <row r="15" spans="1:7" s="6" customFormat="1" ht="19.5" customHeight="1" x14ac:dyDescent="0.2">
      <c r="A15" s="143" t="s">
        <v>400</v>
      </c>
      <c r="B15" s="143"/>
      <c r="D15" s="296" t="str">
        <f>"$"&amp;ROUNDUP(G15*Markup!$B$4,0)&amp;".00 per board foot"</f>
        <v>$10.00 per board foot</v>
      </c>
      <c r="E15" s="296"/>
      <c r="F15" s="296"/>
      <c r="G15" s="142">
        <v>10</v>
      </c>
    </row>
    <row r="16" spans="1:7" s="6" customFormat="1" ht="20" customHeight="1" x14ac:dyDescent="0.2">
      <c r="A16" s="143" t="s">
        <v>407</v>
      </c>
      <c r="B16" s="143"/>
      <c r="D16" s="200">
        <f>ROUNDUP(G16*Markup!$B$4,0)</f>
        <v>350</v>
      </c>
      <c r="E16" s="141"/>
      <c r="F16" s="144"/>
      <c r="G16" s="142">
        <v>350</v>
      </c>
    </row>
    <row r="17" spans="1:7" s="6" customFormat="1" ht="20" customHeight="1" x14ac:dyDescent="0.2">
      <c r="A17" s="143" t="s">
        <v>511</v>
      </c>
      <c r="B17" s="143"/>
      <c r="D17" s="203">
        <f>G17</f>
        <v>25</v>
      </c>
      <c r="E17" s="141"/>
      <c r="F17" s="144"/>
      <c r="G17" s="202">
        <v>25</v>
      </c>
    </row>
    <row r="18" spans="1:7" s="6" customFormat="1" ht="20" customHeight="1" x14ac:dyDescent="0.2">
      <c r="A18" s="143" t="s">
        <v>512</v>
      </c>
      <c r="B18" s="143"/>
      <c r="D18" s="203">
        <f>G18</f>
        <v>0</v>
      </c>
      <c r="E18" s="141"/>
      <c r="F18" s="144"/>
      <c r="G18" s="202">
        <v>0</v>
      </c>
    </row>
    <row r="19" spans="1:7" s="6" customFormat="1" ht="20" customHeight="1" x14ac:dyDescent="0.2">
      <c r="A19" s="143" t="s">
        <v>508</v>
      </c>
      <c r="B19" s="143"/>
      <c r="D19" s="201">
        <f>G19</f>
        <v>0.25</v>
      </c>
      <c r="E19" s="141"/>
      <c r="F19" s="144"/>
      <c r="G19" s="145">
        <v>0.25</v>
      </c>
    </row>
    <row r="20" spans="1:7" s="6" customFormat="1" ht="20" customHeight="1" x14ac:dyDescent="0.2">
      <c r="A20" s="143" t="s">
        <v>509</v>
      </c>
      <c r="B20" s="143"/>
      <c r="D20" s="201">
        <f>G20</f>
        <v>0.45</v>
      </c>
      <c r="E20" s="141"/>
      <c r="F20" s="144"/>
      <c r="G20" s="145">
        <v>0.45</v>
      </c>
    </row>
    <row r="21" spans="1:7" s="6" customFormat="1" ht="20" customHeight="1" x14ac:dyDescent="0.2">
      <c r="A21" s="143" t="s">
        <v>98</v>
      </c>
      <c r="B21" s="130"/>
      <c r="C21" s="130"/>
      <c r="D21" s="131"/>
      <c r="E21" s="131"/>
      <c r="F21" s="131"/>
      <c r="G21" s="132"/>
    </row>
    <row r="22" spans="1:7" s="6" customFormat="1" ht="20" customHeight="1" x14ac:dyDescent="0.2">
      <c r="A22" s="143" t="s">
        <v>96</v>
      </c>
      <c r="B22" s="130"/>
      <c r="C22" s="130"/>
      <c r="D22" s="131"/>
      <c r="E22" s="131"/>
      <c r="F22" s="131"/>
      <c r="G22" s="130"/>
    </row>
    <row r="23" spans="1:7" ht="16" x14ac:dyDescent="0.2">
      <c r="A23" s="297" t="s">
        <v>401</v>
      </c>
      <c r="B23" s="297"/>
      <c r="C23" s="297"/>
      <c r="D23" s="297"/>
      <c r="E23" s="297"/>
      <c r="F23" s="297"/>
      <c r="G23" s="36"/>
    </row>
    <row r="24" spans="1:7" ht="14" x14ac:dyDescent="0.15">
      <c r="A24" s="113"/>
      <c r="F24" s="94"/>
    </row>
    <row r="25" spans="1:7" ht="57" customHeight="1" x14ac:dyDescent="0.15">
      <c r="A25" s="295" t="s">
        <v>492</v>
      </c>
      <c r="B25" s="295"/>
      <c r="C25" s="295"/>
      <c r="D25" s="295"/>
      <c r="E25" s="295"/>
      <c r="F25" s="295"/>
      <c r="G25" s="114"/>
    </row>
    <row r="26" spans="1:7" ht="41.25" customHeight="1" x14ac:dyDescent="0.15">
      <c r="A26" s="295" t="s">
        <v>493</v>
      </c>
      <c r="B26" s="295"/>
      <c r="C26" s="295"/>
      <c r="D26" s="295"/>
      <c r="E26" s="295"/>
      <c r="F26" s="295"/>
      <c r="G26" s="114"/>
    </row>
    <row r="27" spans="1:7" ht="39" customHeight="1" x14ac:dyDescent="0.15">
      <c r="A27" s="295" t="s">
        <v>494</v>
      </c>
      <c r="B27" s="295"/>
      <c r="C27" s="295"/>
      <c r="D27" s="295"/>
      <c r="E27" s="295"/>
      <c r="F27" s="295"/>
      <c r="G27" s="114"/>
    </row>
    <row r="28" spans="1:7" ht="52.5" customHeight="1" x14ac:dyDescent="0.15">
      <c r="A28" s="295" t="s">
        <v>495</v>
      </c>
      <c r="B28" s="295"/>
      <c r="C28" s="295"/>
      <c r="D28" s="295"/>
      <c r="E28" s="295"/>
      <c r="F28" s="295"/>
      <c r="G28" s="114"/>
    </row>
    <row r="29" spans="1:7" ht="30" customHeight="1" x14ac:dyDescent="0.2">
      <c r="A29" s="153" t="s">
        <v>402</v>
      </c>
      <c r="B29" s="143"/>
      <c r="C29" s="6"/>
      <c r="D29" s="144"/>
      <c r="E29" s="144"/>
      <c r="F29" s="144"/>
    </row>
    <row r="31" spans="1:7" x14ac:dyDescent="0.15">
      <c r="F31" s="94"/>
    </row>
    <row r="32" spans="1:7" x14ac:dyDescent="0.15">
      <c r="F32" s="94"/>
    </row>
  </sheetData>
  <mergeCells count="6">
    <mergeCell ref="A28:F28"/>
    <mergeCell ref="D15:F15"/>
    <mergeCell ref="A23:F23"/>
    <mergeCell ref="A25:F25"/>
    <mergeCell ref="A26:F26"/>
    <mergeCell ref="A27:F27"/>
  </mergeCells>
  <printOptions horizontalCentered="1"/>
  <pageMargins left="0.75" right="0.75" top="1.3" bottom="0.3" header="0.3" footer="0.1"/>
  <pageSetup scale="80" fitToWidth="0" fitToHeight="0" orientation="portrait" useFirstPageNumber="1" r:id="rId1"/>
  <headerFooter alignWithMargins="0">
    <oddHeader xml:space="preserve">&amp;L&amp;"FuturaStd-Light,Regular"&amp;11&amp;K000000For Unfinished subtract
15% from prices.
Prices effective 4-01-22&amp;C&amp;G&amp;R&amp;"FuturaStd-Light,Regular"&amp;11&amp;K000000 8959 TR 652
Fredericksburg OH, 44627
ph: 330-946-2600
fax: 330-682-0740
</oddHeader>
    <oddFooter>&amp;C&amp;"Calibri,Regular"&amp;K000000Options and Information</oddFooter>
  </headerFooter>
  <rowBreaks count="1" manualBreakCount="1">
    <brk id="22"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2859F-4594-49CD-B4C8-804576094B66}">
  <sheetPr codeName="Sheet2"/>
  <dimension ref="A1:I438"/>
  <sheetViews>
    <sheetView view="pageBreakPreview" topLeftCell="A104" zoomScale="115" zoomScaleNormal="75" zoomScaleSheetLayoutView="115" zoomScalePageLayoutView="150" workbookViewId="0">
      <selection activeCell="D133" sqref="D133"/>
    </sheetView>
  </sheetViews>
  <sheetFormatPr baseColWidth="10" defaultColWidth="11" defaultRowHeight="13" x14ac:dyDescent="0.15"/>
  <cols>
    <col min="1" max="1" width="12.1640625" style="52" customWidth="1"/>
    <col min="2" max="2" width="36.5" style="52" customWidth="1"/>
    <col min="3" max="3" width="22.5" style="10" bestFit="1" customWidth="1"/>
    <col min="4" max="4" width="10.5" style="94" customWidth="1"/>
    <col min="5" max="5" width="11.5" style="94" customWidth="1"/>
    <col min="6" max="6" width="8.83203125" style="95" customWidth="1"/>
    <col min="7" max="16384" width="11" style="10"/>
  </cols>
  <sheetData>
    <row r="1" spans="1:9" ht="75" customHeight="1" thickBot="1" x14ac:dyDescent="0.2">
      <c r="A1" s="208" t="s">
        <v>123</v>
      </c>
      <c r="B1" s="209"/>
      <c r="C1" s="210"/>
      <c r="D1" s="96" t="s">
        <v>516</v>
      </c>
      <c r="E1" s="96" t="s">
        <v>515</v>
      </c>
      <c r="F1" s="97" t="s">
        <v>408</v>
      </c>
    </row>
    <row r="2" spans="1:9" ht="20" customHeight="1" thickBot="1" x14ac:dyDescent="0.2">
      <c r="A2" s="102" t="s">
        <v>65</v>
      </c>
      <c r="B2" s="116" t="s">
        <v>71</v>
      </c>
      <c r="C2" s="73" t="s">
        <v>66</v>
      </c>
      <c r="D2" s="74" t="s">
        <v>67</v>
      </c>
      <c r="E2" s="74" t="s">
        <v>68</v>
      </c>
      <c r="F2" s="75" t="s">
        <v>69</v>
      </c>
    </row>
    <row r="3" spans="1:9" ht="21" customHeight="1" thickBot="1" x14ac:dyDescent="0.2">
      <c r="A3" s="211" t="s">
        <v>157</v>
      </c>
      <c r="B3" s="212"/>
      <c r="C3" s="212"/>
      <c r="D3" s="212"/>
      <c r="E3" s="212"/>
      <c r="F3" s="213"/>
    </row>
    <row r="4" spans="1:9" s="7" customFormat="1" ht="15" customHeight="1" x14ac:dyDescent="0.15">
      <c r="A4" s="107" t="s">
        <v>88</v>
      </c>
      <c r="B4" s="122"/>
      <c r="C4" s="99"/>
      <c r="D4" s="100"/>
      <c r="E4" s="100"/>
      <c r="F4" s="101"/>
    </row>
    <row r="5" spans="1:9" s="8" customFormat="1" ht="15" customHeight="1" x14ac:dyDescent="0.15">
      <c r="A5" s="55" t="s">
        <v>126</v>
      </c>
      <c r="B5" s="56" t="s">
        <v>105</v>
      </c>
      <c r="C5" s="16" t="s">
        <v>107</v>
      </c>
      <c r="D5" s="277">
        <v>350</v>
      </c>
      <c r="E5" s="233">
        <v>366</v>
      </c>
      <c r="F5" s="233">
        <v>450</v>
      </c>
      <c r="H5" s="194"/>
      <c r="I5" s="194"/>
    </row>
    <row r="6" spans="1:9" s="9" customFormat="1" ht="15" customHeight="1" x14ac:dyDescent="0.15">
      <c r="A6" s="53" t="s">
        <v>127</v>
      </c>
      <c r="B6" s="54" t="s">
        <v>104</v>
      </c>
      <c r="C6" s="20" t="s">
        <v>106</v>
      </c>
      <c r="D6" s="277">
        <v>213</v>
      </c>
      <c r="E6" s="233">
        <v>223</v>
      </c>
      <c r="F6" s="233">
        <v>274</v>
      </c>
      <c r="G6" s="8"/>
      <c r="H6" s="194"/>
      <c r="I6" s="194"/>
    </row>
    <row r="7" spans="1:9" s="8" customFormat="1" ht="15" customHeight="1" x14ac:dyDescent="0.15">
      <c r="A7" s="55" t="s">
        <v>124</v>
      </c>
      <c r="B7" s="56" t="s">
        <v>91</v>
      </c>
      <c r="C7" s="16" t="s">
        <v>92</v>
      </c>
      <c r="D7" s="277">
        <v>370</v>
      </c>
      <c r="E7" s="233">
        <v>387</v>
      </c>
      <c r="F7" s="233">
        <v>475</v>
      </c>
      <c r="H7" s="194"/>
      <c r="I7" s="194"/>
    </row>
    <row r="8" spans="1:9" s="9" customFormat="1" ht="15" customHeight="1" x14ac:dyDescent="0.15">
      <c r="A8" s="53" t="s">
        <v>166</v>
      </c>
      <c r="B8" s="54" t="s">
        <v>221</v>
      </c>
      <c r="C8" s="20" t="s">
        <v>92</v>
      </c>
      <c r="D8" s="277">
        <v>335</v>
      </c>
      <c r="E8" s="233">
        <v>351</v>
      </c>
      <c r="F8" s="233">
        <v>431</v>
      </c>
      <c r="G8" s="8"/>
      <c r="H8" s="194"/>
      <c r="I8" s="194"/>
    </row>
    <row r="9" spans="1:9" s="8" customFormat="1" ht="15" customHeight="1" x14ac:dyDescent="0.15">
      <c r="A9" s="55" t="s">
        <v>128</v>
      </c>
      <c r="B9" s="56" t="s">
        <v>89</v>
      </c>
      <c r="C9" s="16" t="s">
        <v>90</v>
      </c>
      <c r="D9" s="277">
        <v>370</v>
      </c>
      <c r="E9" s="233">
        <v>387</v>
      </c>
      <c r="F9" s="233">
        <v>475</v>
      </c>
      <c r="H9" s="194"/>
      <c r="I9" s="194"/>
    </row>
    <row r="10" spans="1:9" s="9" customFormat="1" ht="15" customHeight="1" thickBot="1" x14ac:dyDescent="0.2">
      <c r="A10" s="61" t="s">
        <v>125</v>
      </c>
      <c r="B10" s="62" t="s">
        <v>89</v>
      </c>
      <c r="C10" s="164" t="s">
        <v>90</v>
      </c>
      <c r="D10" s="278">
        <v>279</v>
      </c>
      <c r="E10" s="235">
        <v>293</v>
      </c>
      <c r="F10" s="235">
        <v>359</v>
      </c>
      <c r="G10" s="8"/>
      <c r="H10" s="194"/>
      <c r="I10" s="194"/>
    </row>
    <row r="11" spans="1:9" ht="3" customHeight="1" thickBot="1" x14ac:dyDescent="0.2">
      <c r="A11" s="103"/>
      <c r="B11" s="117"/>
      <c r="C11" s="76"/>
      <c r="D11" s="197"/>
      <c r="E11" s="207">
        <f t="shared" ref="E11:E69" si="0">ROUND(D11*110%,0)</f>
        <v>0</v>
      </c>
      <c r="F11" s="232">
        <f t="shared" ref="F11:F69" si="1">ROUND(D11*135%,0)</f>
        <v>0</v>
      </c>
      <c r="G11" s="8"/>
    </row>
    <row r="12" spans="1:9" s="11" customFormat="1" ht="15" customHeight="1" x14ac:dyDescent="0.15">
      <c r="A12" s="59" t="s">
        <v>155</v>
      </c>
      <c r="B12" s="118"/>
      <c r="C12" s="79"/>
      <c r="D12" s="85"/>
      <c r="E12" s="207">
        <f t="shared" si="0"/>
        <v>0</v>
      </c>
      <c r="F12" s="232">
        <f t="shared" si="1"/>
        <v>0</v>
      </c>
      <c r="G12" s="8"/>
    </row>
    <row r="13" spans="1:9" s="8" customFormat="1" ht="15" customHeight="1" x14ac:dyDescent="0.15">
      <c r="A13" s="53" t="s">
        <v>134</v>
      </c>
      <c r="B13" s="54" t="s">
        <v>1</v>
      </c>
      <c r="C13" s="20" t="s">
        <v>10</v>
      </c>
      <c r="D13" s="277">
        <v>492</v>
      </c>
      <c r="E13" s="233">
        <v>516</v>
      </c>
      <c r="F13" s="233">
        <v>633</v>
      </c>
    </row>
    <row r="14" spans="1:9" s="9" customFormat="1" ht="15" customHeight="1" x14ac:dyDescent="0.15">
      <c r="A14" s="53" t="s">
        <v>129</v>
      </c>
      <c r="B14" s="54" t="s">
        <v>1</v>
      </c>
      <c r="C14" s="20" t="s">
        <v>70</v>
      </c>
      <c r="D14" s="277">
        <v>572</v>
      </c>
      <c r="E14" s="233">
        <v>600</v>
      </c>
      <c r="F14" s="233">
        <v>736</v>
      </c>
      <c r="G14" s="8"/>
    </row>
    <row r="15" spans="1:9" s="8" customFormat="1" ht="15" customHeight="1" x14ac:dyDescent="0.15">
      <c r="A15" s="53" t="s">
        <v>130</v>
      </c>
      <c r="B15" s="54" t="s">
        <v>1</v>
      </c>
      <c r="C15" s="20" t="s">
        <v>72</v>
      </c>
      <c r="D15" s="277">
        <v>645</v>
      </c>
      <c r="E15" s="233">
        <v>675</v>
      </c>
      <c r="F15" s="233">
        <v>829</v>
      </c>
    </row>
    <row r="16" spans="1:9" s="9" customFormat="1" ht="15" customHeight="1" x14ac:dyDescent="0.15">
      <c r="A16" s="53" t="s">
        <v>132</v>
      </c>
      <c r="B16" s="54" t="s">
        <v>1</v>
      </c>
      <c r="C16" s="20" t="s">
        <v>73</v>
      </c>
      <c r="D16" s="277">
        <v>631</v>
      </c>
      <c r="E16" s="233">
        <v>661</v>
      </c>
      <c r="F16" s="233">
        <v>811</v>
      </c>
      <c r="G16" s="8"/>
    </row>
    <row r="17" spans="1:7" s="8" customFormat="1" ht="15" customHeight="1" x14ac:dyDescent="0.15">
      <c r="A17" s="53" t="s">
        <v>131</v>
      </c>
      <c r="B17" s="54" t="s">
        <v>1</v>
      </c>
      <c r="C17" s="20" t="s">
        <v>74</v>
      </c>
      <c r="D17" s="277">
        <v>708</v>
      </c>
      <c r="E17" s="233">
        <v>741</v>
      </c>
      <c r="F17" s="233">
        <v>910</v>
      </c>
    </row>
    <row r="18" spans="1:7" s="9" customFormat="1" ht="15" customHeight="1" x14ac:dyDescent="0.15">
      <c r="A18" s="53" t="s">
        <v>133</v>
      </c>
      <c r="B18" s="54" t="s">
        <v>1</v>
      </c>
      <c r="C18" s="20" t="s">
        <v>75</v>
      </c>
      <c r="D18" s="277">
        <v>807</v>
      </c>
      <c r="E18" s="233">
        <v>846</v>
      </c>
      <c r="F18" s="233">
        <v>1038</v>
      </c>
      <c r="G18" s="8"/>
    </row>
    <row r="19" spans="1:7" s="17" customFormat="1" ht="15" customHeight="1" x14ac:dyDescent="0.15">
      <c r="A19" s="53" t="s">
        <v>385</v>
      </c>
      <c r="B19" s="54" t="s">
        <v>110</v>
      </c>
      <c r="C19" s="20" t="s">
        <v>111</v>
      </c>
      <c r="D19" s="277">
        <v>640</v>
      </c>
      <c r="E19" s="233">
        <v>671</v>
      </c>
      <c r="F19" s="233">
        <v>824</v>
      </c>
      <c r="G19" s="8"/>
    </row>
    <row r="20" spans="1:7" s="9" customFormat="1" ht="15" customHeight="1" thickBot="1" x14ac:dyDescent="0.2">
      <c r="A20" s="61" t="s">
        <v>490</v>
      </c>
      <c r="B20" s="62" t="s">
        <v>405</v>
      </c>
      <c r="C20" s="164" t="s">
        <v>406</v>
      </c>
      <c r="D20" s="235">
        <v>1058</v>
      </c>
      <c r="E20" s="235">
        <v>1125</v>
      </c>
      <c r="F20" s="235">
        <v>1381</v>
      </c>
      <c r="G20" s="8"/>
    </row>
    <row r="21" spans="1:7" s="18" customFormat="1" ht="3" customHeight="1" thickBot="1" x14ac:dyDescent="0.2">
      <c r="A21" s="103"/>
      <c r="B21" s="117"/>
      <c r="C21" s="165"/>
      <c r="D21" s="77"/>
      <c r="E21" s="207">
        <f t="shared" si="0"/>
        <v>0</v>
      </c>
      <c r="F21" s="232">
        <f t="shared" si="1"/>
        <v>0</v>
      </c>
      <c r="G21" s="8"/>
    </row>
    <row r="22" spans="1:7" s="11" customFormat="1" ht="15" customHeight="1" x14ac:dyDescent="0.15">
      <c r="A22" s="59" t="s">
        <v>468</v>
      </c>
      <c r="B22" s="60"/>
      <c r="C22" s="60"/>
      <c r="D22" s="154"/>
      <c r="E22" s="207">
        <f t="shared" si="0"/>
        <v>0</v>
      </c>
      <c r="F22" s="232">
        <f t="shared" si="1"/>
        <v>0</v>
      </c>
      <c r="G22" s="8"/>
    </row>
    <row r="23" spans="1:7" s="8" customFormat="1" ht="15" customHeight="1" x14ac:dyDescent="0.15">
      <c r="A23" s="55" t="s">
        <v>138</v>
      </c>
      <c r="B23" s="56" t="s">
        <v>161</v>
      </c>
      <c r="C23" s="16" t="s">
        <v>81</v>
      </c>
      <c r="D23" s="277">
        <v>789</v>
      </c>
      <c r="E23" s="233">
        <v>826</v>
      </c>
      <c r="F23" s="233">
        <v>1014</v>
      </c>
    </row>
    <row r="24" spans="1:7" s="9" customFormat="1" ht="15" customHeight="1" x14ac:dyDescent="0.15">
      <c r="A24" s="53" t="s">
        <v>139</v>
      </c>
      <c r="B24" s="54" t="s">
        <v>159</v>
      </c>
      <c r="C24" s="20" t="s">
        <v>94</v>
      </c>
      <c r="D24" s="277">
        <v>1112</v>
      </c>
      <c r="E24" s="233">
        <v>1165</v>
      </c>
      <c r="F24" s="233">
        <v>1430</v>
      </c>
      <c r="G24" s="8"/>
    </row>
    <row r="25" spans="1:7" s="8" customFormat="1" ht="15" customHeight="1" x14ac:dyDescent="0.15">
      <c r="A25" s="55" t="s">
        <v>135</v>
      </c>
      <c r="B25" s="56" t="s">
        <v>57</v>
      </c>
      <c r="C25" s="16" t="s">
        <v>82</v>
      </c>
      <c r="D25" s="277">
        <v>484</v>
      </c>
      <c r="E25" s="233">
        <v>507</v>
      </c>
      <c r="F25" s="233">
        <v>622</v>
      </c>
    </row>
    <row r="26" spans="1:7" s="9" customFormat="1" ht="15" customHeight="1" x14ac:dyDescent="0.15">
      <c r="A26" s="53" t="s">
        <v>136</v>
      </c>
      <c r="B26" s="54" t="s">
        <v>58</v>
      </c>
      <c r="C26" s="20" t="s">
        <v>93</v>
      </c>
      <c r="D26" s="277">
        <v>625</v>
      </c>
      <c r="E26" s="233">
        <v>654</v>
      </c>
      <c r="F26" s="233">
        <v>803</v>
      </c>
      <c r="G26" s="8"/>
    </row>
    <row r="27" spans="1:7" s="8" customFormat="1" ht="15" customHeight="1" thickBot="1" x14ac:dyDescent="0.2">
      <c r="A27" s="155" t="s">
        <v>137</v>
      </c>
      <c r="B27" s="156" t="s">
        <v>172</v>
      </c>
      <c r="C27" s="157" t="s">
        <v>84</v>
      </c>
      <c r="D27" s="278">
        <v>578</v>
      </c>
      <c r="E27" s="235">
        <v>605</v>
      </c>
      <c r="F27" s="235">
        <v>742</v>
      </c>
    </row>
    <row r="28" spans="1:7" s="18" customFormat="1" ht="3" customHeight="1" thickBot="1" x14ac:dyDescent="0.2">
      <c r="A28" s="105"/>
      <c r="B28" s="120"/>
      <c r="C28" s="80"/>
      <c r="D28" s="81"/>
      <c r="E28" s="207">
        <f t="shared" si="0"/>
        <v>0</v>
      </c>
      <c r="F28" s="232">
        <f t="shared" si="1"/>
        <v>0</v>
      </c>
      <c r="G28" s="8"/>
    </row>
    <row r="29" spans="1:7" s="12" customFormat="1" ht="15" customHeight="1" x14ac:dyDescent="0.15">
      <c r="A29" s="59" t="s">
        <v>108</v>
      </c>
      <c r="B29" s="60"/>
      <c r="C29" s="60"/>
      <c r="D29" s="86"/>
      <c r="E29" s="207">
        <f t="shared" si="0"/>
        <v>0</v>
      </c>
      <c r="F29" s="232">
        <f t="shared" si="1"/>
        <v>0</v>
      </c>
      <c r="G29" s="8"/>
    </row>
    <row r="30" spans="1:7" s="8" customFormat="1" ht="15" customHeight="1" x14ac:dyDescent="0.15">
      <c r="A30" s="55" t="s">
        <v>167</v>
      </c>
      <c r="B30" s="56" t="s">
        <v>109</v>
      </c>
      <c r="C30" s="16" t="s">
        <v>338</v>
      </c>
      <c r="D30" s="277">
        <v>357</v>
      </c>
      <c r="E30" s="233">
        <v>374</v>
      </c>
      <c r="F30" s="233">
        <v>459</v>
      </c>
    </row>
    <row r="31" spans="1:7" s="9" customFormat="1" ht="15" customHeight="1" x14ac:dyDescent="0.15">
      <c r="A31" s="53" t="s">
        <v>168</v>
      </c>
      <c r="B31" s="54" t="s">
        <v>109</v>
      </c>
      <c r="C31" s="20" t="s">
        <v>339</v>
      </c>
      <c r="D31" s="277">
        <v>432</v>
      </c>
      <c r="E31" s="233">
        <v>452</v>
      </c>
      <c r="F31" s="233">
        <v>555</v>
      </c>
      <c r="G31" s="8"/>
    </row>
    <row r="32" spans="1:7" s="8" customFormat="1" ht="15" customHeight="1" x14ac:dyDescent="0.15">
      <c r="A32" s="55" t="s">
        <v>169</v>
      </c>
      <c r="B32" s="56" t="s">
        <v>109</v>
      </c>
      <c r="C32" s="16" t="s">
        <v>340</v>
      </c>
      <c r="D32" s="277">
        <v>516</v>
      </c>
      <c r="E32" s="233">
        <v>540</v>
      </c>
      <c r="F32" s="233">
        <v>663</v>
      </c>
    </row>
    <row r="33" spans="1:7" s="9" customFormat="1" ht="15" customHeight="1" x14ac:dyDescent="0.15">
      <c r="A33" s="53" t="s">
        <v>170</v>
      </c>
      <c r="B33" s="54" t="s">
        <v>109</v>
      </c>
      <c r="C33" s="20" t="s">
        <v>341</v>
      </c>
      <c r="D33" s="277">
        <v>590</v>
      </c>
      <c r="E33" s="233">
        <v>618</v>
      </c>
      <c r="F33" s="233">
        <v>759</v>
      </c>
      <c r="G33" s="8"/>
    </row>
    <row r="34" spans="1:7" s="8" customFormat="1" ht="15" customHeight="1" x14ac:dyDescent="0.15">
      <c r="A34" s="55" t="s">
        <v>171</v>
      </c>
      <c r="B34" s="56" t="s">
        <v>109</v>
      </c>
      <c r="C34" s="16" t="s">
        <v>342</v>
      </c>
      <c r="D34" s="277">
        <v>702</v>
      </c>
      <c r="E34" s="233">
        <v>736</v>
      </c>
      <c r="F34" s="233">
        <v>903</v>
      </c>
    </row>
    <row r="35" spans="1:7" ht="3" customHeight="1" thickBot="1" x14ac:dyDescent="0.2">
      <c r="A35" s="103"/>
      <c r="B35" s="117"/>
      <c r="C35" s="76"/>
      <c r="D35" s="77"/>
      <c r="E35" s="207">
        <f t="shared" si="0"/>
        <v>0</v>
      </c>
      <c r="F35" s="232">
        <f t="shared" si="1"/>
        <v>0</v>
      </c>
      <c r="G35" s="8"/>
    </row>
    <row r="36" spans="1:7" s="12" customFormat="1" ht="15" customHeight="1" thickBot="1" x14ac:dyDescent="0.2">
      <c r="A36" s="214" t="s">
        <v>392</v>
      </c>
      <c r="B36" s="215"/>
      <c r="C36" s="215"/>
      <c r="D36" s="215"/>
      <c r="E36" s="207">
        <f t="shared" si="0"/>
        <v>0</v>
      </c>
      <c r="F36" s="232">
        <f t="shared" si="1"/>
        <v>0</v>
      </c>
      <c r="G36" s="8"/>
    </row>
    <row r="37" spans="1:7" ht="15" customHeight="1" thickBot="1" x14ac:dyDescent="0.2">
      <c r="A37" s="216" t="s">
        <v>158</v>
      </c>
      <c r="B37" s="217"/>
      <c r="C37" s="217"/>
      <c r="D37" s="217"/>
      <c r="E37" s="207">
        <f t="shared" si="0"/>
        <v>0</v>
      </c>
      <c r="F37" s="232">
        <f t="shared" si="1"/>
        <v>0</v>
      </c>
      <c r="G37" s="8"/>
    </row>
    <row r="38" spans="1:7" s="7" customFormat="1" ht="15" customHeight="1" x14ac:dyDescent="0.15">
      <c r="A38" s="59" t="s">
        <v>485</v>
      </c>
      <c r="B38" s="122"/>
      <c r="C38" s="99"/>
      <c r="D38" s="100"/>
      <c r="E38" s="207">
        <f t="shared" si="0"/>
        <v>0</v>
      </c>
      <c r="F38" s="232">
        <f t="shared" si="1"/>
        <v>0</v>
      </c>
      <c r="G38" s="8"/>
    </row>
    <row r="39" spans="1:7" s="23" customFormat="1" ht="15" customHeight="1" x14ac:dyDescent="0.15">
      <c r="A39" s="57" t="s">
        <v>140</v>
      </c>
      <c r="B39" s="58" t="s">
        <v>105</v>
      </c>
      <c r="C39" s="22" t="s">
        <v>107</v>
      </c>
      <c r="D39" s="279">
        <v>408</v>
      </c>
      <c r="E39" s="236">
        <v>428</v>
      </c>
      <c r="F39" s="236">
        <v>525</v>
      </c>
      <c r="G39" s="8"/>
    </row>
    <row r="40" spans="1:7" s="9" customFormat="1" ht="15" customHeight="1" x14ac:dyDescent="0.15">
      <c r="A40" s="53" t="s">
        <v>141</v>
      </c>
      <c r="B40" s="54" t="s">
        <v>104</v>
      </c>
      <c r="C40" s="20" t="s">
        <v>106</v>
      </c>
      <c r="D40" s="277">
        <v>275</v>
      </c>
      <c r="E40" s="233">
        <v>288</v>
      </c>
      <c r="F40" s="233">
        <v>354</v>
      </c>
      <c r="G40" s="8"/>
    </row>
    <row r="41" spans="1:7" s="8" customFormat="1" ht="15" customHeight="1" x14ac:dyDescent="0.15">
      <c r="A41" s="55" t="s">
        <v>142</v>
      </c>
      <c r="B41" s="56" t="s">
        <v>91</v>
      </c>
      <c r="C41" s="16" t="s">
        <v>92</v>
      </c>
      <c r="D41" s="277">
        <v>418</v>
      </c>
      <c r="E41" s="233">
        <v>438</v>
      </c>
      <c r="F41" s="233">
        <v>537</v>
      </c>
    </row>
    <row r="42" spans="1:7" s="9" customFormat="1" ht="15" customHeight="1" x14ac:dyDescent="0.15">
      <c r="A42" s="53" t="s">
        <v>173</v>
      </c>
      <c r="B42" s="54" t="s">
        <v>221</v>
      </c>
      <c r="C42" s="20" t="s">
        <v>92</v>
      </c>
      <c r="D42" s="277">
        <v>372</v>
      </c>
      <c r="E42" s="233">
        <v>389</v>
      </c>
      <c r="F42" s="233">
        <v>478</v>
      </c>
      <c r="G42" s="8"/>
    </row>
    <row r="43" spans="1:7" s="8" customFormat="1" ht="15" customHeight="1" x14ac:dyDescent="0.15">
      <c r="A43" s="55" t="s">
        <v>143</v>
      </c>
      <c r="B43" s="56" t="s">
        <v>89</v>
      </c>
      <c r="C43" s="16" t="s">
        <v>90</v>
      </c>
      <c r="D43" s="277">
        <v>418</v>
      </c>
      <c r="E43" s="233">
        <v>438</v>
      </c>
      <c r="F43" s="233">
        <v>537</v>
      </c>
    </row>
    <row r="44" spans="1:7" s="9" customFormat="1" ht="15" customHeight="1" thickBot="1" x14ac:dyDescent="0.2">
      <c r="A44" s="61" t="s">
        <v>144</v>
      </c>
      <c r="B44" s="62" t="s">
        <v>89</v>
      </c>
      <c r="C44" s="164" t="s">
        <v>90</v>
      </c>
      <c r="D44" s="278">
        <v>322</v>
      </c>
      <c r="E44" s="235">
        <v>338</v>
      </c>
      <c r="F44" s="235">
        <v>414</v>
      </c>
      <c r="G44" s="8"/>
    </row>
    <row r="45" spans="1:7" ht="3" customHeight="1" thickBot="1" x14ac:dyDescent="0.2">
      <c r="A45" s="106"/>
      <c r="B45" s="121"/>
      <c r="C45" s="82"/>
      <c r="D45" s="83"/>
      <c r="E45" s="207">
        <f t="shared" si="0"/>
        <v>0</v>
      </c>
      <c r="F45" s="232">
        <f t="shared" si="1"/>
        <v>0</v>
      </c>
      <c r="G45" s="8"/>
    </row>
    <row r="46" spans="1:7" s="11" customFormat="1" ht="15" customHeight="1" x14ac:dyDescent="0.15">
      <c r="A46" s="59" t="s">
        <v>114</v>
      </c>
      <c r="B46" s="60"/>
      <c r="C46" s="167"/>
      <c r="D46" s="154"/>
      <c r="E46" s="207">
        <f t="shared" si="0"/>
        <v>0</v>
      </c>
      <c r="F46" s="232">
        <f t="shared" si="1"/>
        <v>0</v>
      </c>
      <c r="G46" s="8"/>
    </row>
    <row r="47" spans="1:7" s="17" customFormat="1" ht="15" customHeight="1" x14ac:dyDescent="0.15">
      <c r="A47" s="55" t="s">
        <v>145</v>
      </c>
      <c r="B47" s="56" t="s">
        <v>1</v>
      </c>
      <c r="C47" s="16" t="s">
        <v>115</v>
      </c>
      <c r="D47" s="277">
        <v>692</v>
      </c>
      <c r="E47" s="233">
        <v>725</v>
      </c>
      <c r="F47" s="233">
        <v>890</v>
      </c>
      <c r="G47" s="8"/>
    </row>
    <row r="48" spans="1:7" ht="15" customHeight="1" x14ac:dyDescent="0.15">
      <c r="A48" s="53" t="s">
        <v>146</v>
      </c>
      <c r="B48" s="54" t="s">
        <v>1</v>
      </c>
      <c r="C48" s="20" t="s">
        <v>116</v>
      </c>
      <c r="D48" s="277">
        <v>773</v>
      </c>
      <c r="E48" s="233">
        <v>810</v>
      </c>
      <c r="F48" s="233">
        <v>994</v>
      </c>
      <c r="G48" s="8"/>
    </row>
    <row r="49" spans="1:7" s="17" customFormat="1" ht="15" customHeight="1" x14ac:dyDescent="0.15">
      <c r="A49" s="57" t="s">
        <v>165</v>
      </c>
      <c r="B49" s="58" t="s">
        <v>1</v>
      </c>
      <c r="C49" s="22" t="s">
        <v>117</v>
      </c>
      <c r="D49" s="279">
        <v>877</v>
      </c>
      <c r="E49" s="236">
        <v>919</v>
      </c>
      <c r="F49" s="236">
        <v>1127</v>
      </c>
      <c r="G49" s="8"/>
    </row>
    <row r="50" spans="1:7" ht="15" customHeight="1" thickBot="1" x14ac:dyDescent="0.2">
      <c r="A50" s="61" t="s">
        <v>403</v>
      </c>
      <c r="B50" s="62" t="s">
        <v>404</v>
      </c>
      <c r="C50" s="164" t="s">
        <v>117</v>
      </c>
      <c r="D50" s="278">
        <v>1140</v>
      </c>
      <c r="E50" s="235">
        <v>1195</v>
      </c>
      <c r="F50" s="235">
        <v>1466</v>
      </c>
      <c r="G50" s="8"/>
    </row>
    <row r="51" spans="1:7" s="18" customFormat="1" ht="3" customHeight="1" thickBot="1" x14ac:dyDescent="0.2">
      <c r="A51" s="106"/>
      <c r="B51" s="121"/>
      <c r="C51" s="98"/>
      <c r="D51" s="83"/>
      <c r="E51" s="207">
        <f t="shared" si="0"/>
        <v>0</v>
      </c>
      <c r="F51" s="232">
        <f t="shared" si="1"/>
        <v>0</v>
      </c>
      <c r="G51" s="8"/>
    </row>
    <row r="52" spans="1:7" s="7" customFormat="1" ht="15" customHeight="1" x14ac:dyDescent="0.15">
      <c r="A52" s="59" t="s">
        <v>119</v>
      </c>
      <c r="B52" s="122"/>
      <c r="C52" s="99"/>
      <c r="D52" s="100"/>
      <c r="E52" s="207">
        <f t="shared" si="0"/>
        <v>0</v>
      </c>
      <c r="F52" s="232">
        <f t="shared" si="1"/>
        <v>0</v>
      </c>
      <c r="G52" s="8"/>
    </row>
    <row r="53" spans="1:7" s="9" customFormat="1" ht="15" customHeight="1" x14ac:dyDescent="0.15">
      <c r="A53" s="53" t="s">
        <v>174</v>
      </c>
      <c r="B53" s="54" t="s">
        <v>120</v>
      </c>
      <c r="C53" s="20" t="s">
        <v>338</v>
      </c>
      <c r="D53" s="277">
        <v>405</v>
      </c>
      <c r="E53" s="233">
        <v>425</v>
      </c>
      <c r="F53" s="233">
        <v>521</v>
      </c>
      <c r="G53" s="8"/>
    </row>
    <row r="54" spans="1:7" s="8" customFormat="1" ht="15" customHeight="1" x14ac:dyDescent="0.15">
      <c r="A54" s="55" t="s">
        <v>175</v>
      </c>
      <c r="B54" s="56" t="s">
        <v>120</v>
      </c>
      <c r="C54" s="16" t="s">
        <v>339</v>
      </c>
      <c r="D54" s="277">
        <v>482</v>
      </c>
      <c r="E54" s="233">
        <v>505</v>
      </c>
      <c r="F54" s="233">
        <v>620</v>
      </c>
    </row>
    <row r="55" spans="1:7" s="9" customFormat="1" ht="15" customHeight="1" x14ac:dyDescent="0.15">
      <c r="A55" s="53" t="s">
        <v>176</v>
      </c>
      <c r="B55" s="54" t="s">
        <v>120</v>
      </c>
      <c r="C55" s="20" t="s">
        <v>340</v>
      </c>
      <c r="D55" s="277">
        <v>570</v>
      </c>
      <c r="E55" s="233">
        <v>597</v>
      </c>
      <c r="F55" s="233">
        <v>733</v>
      </c>
      <c r="G55" s="8"/>
    </row>
    <row r="56" spans="1:7" s="8" customFormat="1" ht="15" customHeight="1" x14ac:dyDescent="0.15">
      <c r="A56" s="55" t="s">
        <v>177</v>
      </c>
      <c r="B56" s="56" t="s">
        <v>120</v>
      </c>
      <c r="C56" s="16" t="s">
        <v>341</v>
      </c>
      <c r="D56" s="277">
        <v>649</v>
      </c>
      <c r="E56" s="233">
        <v>680</v>
      </c>
      <c r="F56" s="233">
        <v>834</v>
      </c>
    </row>
    <row r="57" spans="1:7" s="9" customFormat="1" ht="15" customHeight="1" thickBot="1" x14ac:dyDescent="0.2">
      <c r="A57" s="61" t="s">
        <v>178</v>
      </c>
      <c r="B57" s="62" t="s">
        <v>120</v>
      </c>
      <c r="C57" s="164" t="s">
        <v>342</v>
      </c>
      <c r="D57" s="277">
        <v>765</v>
      </c>
      <c r="E57" s="233">
        <v>802</v>
      </c>
      <c r="F57" s="233">
        <v>984</v>
      </c>
      <c r="G57" s="8"/>
    </row>
    <row r="58" spans="1:7" s="7" customFormat="1" ht="15" customHeight="1" thickBot="1" x14ac:dyDescent="0.2">
      <c r="A58" s="218" t="s">
        <v>393</v>
      </c>
      <c r="B58" s="219"/>
      <c r="C58" s="219"/>
      <c r="D58" s="219"/>
      <c r="E58" s="207">
        <f t="shared" si="0"/>
        <v>0</v>
      </c>
      <c r="F58" s="232">
        <f t="shared" si="1"/>
        <v>0</v>
      </c>
      <c r="G58" s="8"/>
    </row>
    <row r="59" spans="1:7" ht="3" customHeight="1" thickBot="1" x14ac:dyDescent="0.2">
      <c r="A59" s="103"/>
      <c r="B59" s="117"/>
      <c r="C59" s="76"/>
      <c r="D59" s="77"/>
      <c r="E59" s="207">
        <f t="shared" si="0"/>
        <v>0</v>
      </c>
      <c r="F59" s="232">
        <f t="shared" si="1"/>
        <v>0</v>
      </c>
      <c r="G59" s="8"/>
    </row>
    <row r="60" spans="1:7" ht="15" customHeight="1" thickBot="1" x14ac:dyDescent="0.2">
      <c r="A60" s="216" t="s">
        <v>179</v>
      </c>
      <c r="B60" s="217"/>
      <c r="C60" s="217"/>
      <c r="D60" s="217"/>
      <c r="E60" s="207">
        <f t="shared" si="0"/>
        <v>0</v>
      </c>
      <c r="F60" s="232">
        <f t="shared" si="1"/>
        <v>0</v>
      </c>
      <c r="G60" s="8"/>
    </row>
    <row r="61" spans="1:7" s="7" customFormat="1" ht="15" customHeight="1" x14ac:dyDescent="0.15">
      <c r="A61" s="107" t="s">
        <v>486</v>
      </c>
      <c r="B61" s="122"/>
      <c r="C61" s="99"/>
      <c r="D61" s="100"/>
      <c r="E61" s="207">
        <f t="shared" si="0"/>
        <v>0</v>
      </c>
      <c r="F61" s="232">
        <f t="shared" si="1"/>
        <v>0</v>
      </c>
      <c r="G61" s="8"/>
    </row>
    <row r="62" spans="1:7" s="8" customFormat="1" ht="15" customHeight="1" x14ac:dyDescent="0.15">
      <c r="A62" s="55" t="s">
        <v>784</v>
      </c>
      <c r="B62" s="56" t="s">
        <v>105</v>
      </c>
      <c r="C62" s="16" t="s">
        <v>107</v>
      </c>
      <c r="D62" s="277">
        <v>384</v>
      </c>
      <c r="E62" s="233"/>
      <c r="F62" s="234"/>
    </row>
    <row r="63" spans="1:7" s="9" customFormat="1" ht="15" customHeight="1" x14ac:dyDescent="0.15">
      <c r="A63" s="53" t="s">
        <v>184</v>
      </c>
      <c r="B63" s="54" t="s">
        <v>104</v>
      </c>
      <c r="C63" s="20" t="s">
        <v>106</v>
      </c>
      <c r="D63" s="277">
        <v>234</v>
      </c>
      <c r="E63" s="233"/>
      <c r="F63" s="234"/>
      <c r="G63" s="8"/>
    </row>
    <row r="64" spans="1:7" s="8" customFormat="1" ht="15" customHeight="1" x14ac:dyDescent="0.15">
      <c r="A64" s="55" t="s">
        <v>182</v>
      </c>
      <c r="B64" s="56" t="s">
        <v>91</v>
      </c>
      <c r="C64" s="16" t="s">
        <v>92</v>
      </c>
      <c r="D64" s="277">
        <v>406</v>
      </c>
      <c r="E64" s="233"/>
      <c r="F64" s="234"/>
    </row>
    <row r="65" spans="1:7" s="9" customFormat="1" ht="15" customHeight="1" x14ac:dyDescent="0.15">
      <c r="A65" s="53" t="s">
        <v>181</v>
      </c>
      <c r="B65" s="54" t="s">
        <v>221</v>
      </c>
      <c r="C65" s="20" t="s">
        <v>92</v>
      </c>
      <c r="D65" s="277">
        <v>369</v>
      </c>
      <c r="E65" s="233"/>
      <c r="F65" s="234"/>
      <c r="G65" s="8"/>
    </row>
    <row r="66" spans="1:7" s="8" customFormat="1" ht="15" customHeight="1" x14ac:dyDescent="0.15">
      <c r="A66" s="55" t="s">
        <v>180</v>
      </c>
      <c r="B66" s="56" t="s">
        <v>89</v>
      </c>
      <c r="C66" s="16" t="s">
        <v>90</v>
      </c>
      <c r="D66" s="277">
        <v>406</v>
      </c>
      <c r="E66" s="233"/>
      <c r="F66" s="234"/>
    </row>
    <row r="67" spans="1:7" s="9" customFormat="1" ht="15" customHeight="1" thickBot="1" x14ac:dyDescent="0.2">
      <c r="A67" s="61" t="s">
        <v>183</v>
      </c>
      <c r="B67" s="62" t="s">
        <v>89</v>
      </c>
      <c r="C67" s="164" t="s">
        <v>90</v>
      </c>
      <c r="D67" s="278">
        <v>308</v>
      </c>
      <c r="E67" s="233"/>
      <c r="F67" s="234"/>
      <c r="G67" s="8"/>
    </row>
    <row r="68" spans="1:7" s="18" customFormat="1" ht="3" customHeight="1" thickBot="1" x14ac:dyDescent="0.2">
      <c r="A68" s="103"/>
      <c r="B68" s="117"/>
      <c r="C68" s="165"/>
      <c r="D68" s="77"/>
      <c r="E68" s="207">
        <f t="shared" si="0"/>
        <v>0</v>
      </c>
      <c r="F68" s="232">
        <f t="shared" si="1"/>
        <v>0</v>
      </c>
      <c r="G68" s="8"/>
    </row>
    <row r="69" spans="1:7" s="7" customFormat="1" ht="15" customHeight="1" x14ac:dyDescent="0.15">
      <c r="A69" s="107" t="s">
        <v>185</v>
      </c>
      <c r="B69" s="122"/>
      <c r="C69" s="99"/>
      <c r="D69" s="100"/>
      <c r="E69" s="207">
        <f t="shared" si="0"/>
        <v>0</v>
      </c>
      <c r="F69" s="232">
        <f t="shared" si="1"/>
        <v>0</v>
      </c>
      <c r="G69" s="8"/>
    </row>
    <row r="70" spans="1:7" s="8" customFormat="1" ht="15" customHeight="1" x14ac:dyDescent="0.15">
      <c r="A70" s="55" t="s">
        <v>187</v>
      </c>
      <c r="B70" s="56" t="s">
        <v>1</v>
      </c>
      <c r="C70" s="16" t="s">
        <v>10</v>
      </c>
      <c r="D70" s="277">
        <v>542</v>
      </c>
      <c r="E70" s="233"/>
      <c r="F70" s="234"/>
    </row>
    <row r="71" spans="1:7" s="9" customFormat="1" ht="15" customHeight="1" x14ac:dyDescent="0.15">
      <c r="A71" s="53" t="s">
        <v>186</v>
      </c>
      <c r="B71" s="54" t="s">
        <v>1</v>
      </c>
      <c r="C71" s="20" t="s">
        <v>70</v>
      </c>
      <c r="D71" s="277">
        <v>630</v>
      </c>
      <c r="E71" s="233"/>
      <c r="F71" s="234"/>
      <c r="G71" s="8"/>
    </row>
    <row r="72" spans="1:7" s="8" customFormat="1" ht="15" customHeight="1" x14ac:dyDescent="0.15">
      <c r="A72" s="55" t="s">
        <v>188</v>
      </c>
      <c r="B72" s="56" t="s">
        <v>1</v>
      </c>
      <c r="C72" s="16" t="s">
        <v>72</v>
      </c>
      <c r="D72" s="277">
        <v>709</v>
      </c>
      <c r="E72" s="233"/>
      <c r="F72" s="234"/>
    </row>
    <row r="73" spans="1:7" s="9" customFormat="1" ht="15" customHeight="1" x14ac:dyDescent="0.15">
      <c r="A73" s="53" t="s">
        <v>386</v>
      </c>
      <c r="B73" s="54" t="s">
        <v>1</v>
      </c>
      <c r="C73" s="20" t="s">
        <v>73</v>
      </c>
      <c r="D73" s="277">
        <v>726</v>
      </c>
      <c r="E73" s="233"/>
      <c r="F73" s="234"/>
      <c r="G73" s="8"/>
    </row>
    <row r="74" spans="1:7" s="8" customFormat="1" ht="15" customHeight="1" x14ac:dyDescent="0.15">
      <c r="A74" s="55" t="s">
        <v>387</v>
      </c>
      <c r="B74" s="56" t="s">
        <v>1</v>
      </c>
      <c r="C74" s="16" t="s">
        <v>74</v>
      </c>
      <c r="D74" s="277">
        <v>814</v>
      </c>
      <c r="E74" s="233"/>
      <c r="F74" s="234"/>
    </row>
    <row r="75" spans="1:7" s="9" customFormat="1" ht="15" customHeight="1" x14ac:dyDescent="0.15">
      <c r="A75" s="53" t="s">
        <v>388</v>
      </c>
      <c r="B75" s="54" t="s">
        <v>1</v>
      </c>
      <c r="C75" s="20" t="s">
        <v>75</v>
      </c>
      <c r="D75" s="277">
        <v>928</v>
      </c>
      <c r="E75" s="233"/>
      <c r="F75" s="234"/>
      <c r="G75" s="8"/>
    </row>
    <row r="76" spans="1:7" s="17" customFormat="1" ht="15" customHeight="1" thickBot="1" x14ac:dyDescent="0.2">
      <c r="A76" s="155" t="s">
        <v>380</v>
      </c>
      <c r="B76" s="156" t="s">
        <v>110</v>
      </c>
      <c r="C76" s="157" t="s">
        <v>111</v>
      </c>
      <c r="D76" s="278">
        <v>736</v>
      </c>
      <c r="E76" s="233"/>
      <c r="F76" s="234"/>
      <c r="G76" s="8"/>
    </row>
    <row r="77" spans="1:7" ht="3" customHeight="1" thickBot="1" x14ac:dyDescent="0.2">
      <c r="A77" s="103"/>
      <c r="B77" s="117"/>
      <c r="C77" s="76"/>
      <c r="D77" s="77"/>
      <c r="E77" s="207">
        <f t="shared" ref="E77:E150" si="2">ROUND(D77*110%,0)</f>
        <v>0</v>
      </c>
      <c r="F77" s="232">
        <f t="shared" ref="F77:F150" si="3">ROUND(D77*135%,0)</f>
        <v>0</v>
      </c>
      <c r="G77" s="8"/>
    </row>
    <row r="78" spans="1:7" s="12" customFormat="1" ht="15" customHeight="1" x14ac:dyDescent="0.15">
      <c r="A78" s="59" t="s">
        <v>156</v>
      </c>
      <c r="B78" s="60"/>
      <c r="C78" s="60"/>
      <c r="D78" s="86"/>
      <c r="E78" s="207">
        <f t="shared" si="2"/>
        <v>0</v>
      </c>
      <c r="F78" s="232">
        <f t="shared" si="3"/>
        <v>0</v>
      </c>
      <c r="G78" s="8"/>
    </row>
    <row r="79" spans="1:7" s="8" customFormat="1" ht="15" customHeight="1" x14ac:dyDescent="0.15">
      <c r="A79" s="55" t="s">
        <v>309</v>
      </c>
      <c r="B79" s="56" t="s">
        <v>109</v>
      </c>
      <c r="C79" s="16" t="s">
        <v>338</v>
      </c>
      <c r="D79" s="277">
        <v>411</v>
      </c>
      <c r="E79" s="233"/>
      <c r="F79" s="234"/>
    </row>
    <row r="80" spans="1:7" s="9" customFormat="1" ht="15" customHeight="1" x14ac:dyDescent="0.15">
      <c r="A80" s="53" t="s">
        <v>300</v>
      </c>
      <c r="B80" s="54" t="s">
        <v>109</v>
      </c>
      <c r="C80" s="20" t="s">
        <v>339</v>
      </c>
      <c r="D80" s="277">
        <v>495</v>
      </c>
      <c r="E80" s="233"/>
      <c r="F80" s="234"/>
      <c r="G80" s="8"/>
    </row>
    <row r="81" spans="1:7" s="8" customFormat="1" ht="15" customHeight="1" x14ac:dyDescent="0.15">
      <c r="A81" s="55" t="s">
        <v>301</v>
      </c>
      <c r="B81" s="56" t="s">
        <v>109</v>
      </c>
      <c r="C81" s="16" t="s">
        <v>340</v>
      </c>
      <c r="D81" s="277">
        <v>593</v>
      </c>
      <c r="E81" s="233"/>
      <c r="F81" s="234"/>
    </row>
    <row r="82" spans="1:7" s="9" customFormat="1" ht="15" customHeight="1" x14ac:dyDescent="0.15">
      <c r="A82" s="53" t="s">
        <v>302</v>
      </c>
      <c r="B82" s="54" t="s">
        <v>109</v>
      </c>
      <c r="C82" s="20" t="s">
        <v>341</v>
      </c>
      <c r="D82" s="277">
        <v>678</v>
      </c>
      <c r="E82" s="233"/>
      <c r="F82" s="234"/>
      <c r="G82" s="8"/>
    </row>
    <row r="83" spans="1:7" s="8" customFormat="1" ht="15" customHeight="1" thickBot="1" x14ac:dyDescent="0.2">
      <c r="A83" s="155" t="s">
        <v>303</v>
      </c>
      <c r="B83" s="156" t="s">
        <v>109</v>
      </c>
      <c r="C83" s="157" t="s">
        <v>342</v>
      </c>
      <c r="D83" s="278">
        <v>807</v>
      </c>
      <c r="E83" s="233"/>
      <c r="F83" s="234"/>
    </row>
    <row r="84" spans="1:7" ht="3" customHeight="1" thickBot="1" x14ac:dyDescent="0.2">
      <c r="A84" s="103"/>
      <c r="B84" s="117"/>
      <c r="C84" s="76"/>
      <c r="D84" s="77"/>
      <c r="E84" s="207">
        <f t="shared" si="2"/>
        <v>0</v>
      </c>
      <c r="F84" s="232">
        <f t="shared" si="3"/>
        <v>0</v>
      </c>
      <c r="G84" s="8"/>
    </row>
    <row r="85" spans="1:7" s="11" customFormat="1" ht="15" customHeight="1" x14ac:dyDescent="0.15">
      <c r="A85" s="59" t="s">
        <v>517</v>
      </c>
      <c r="B85" s="60"/>
      <c r="C85" s="60"/>
      <c r="D85" s="154"/>
      <c r="E85" s="207">
        <f t="shared" si="2"/>
        <v>0</v>
      </c>
      <c r="F85" s="232">
        <f t="shared" si="3"/>
        <v>0</v>
      </c>
      <c r="G85" s="8"/>
    </row>
    <row r="86" spans="1:7" ht="15" customHeight="1" x14ac:dyDescent="0.15">
      <c r="A86" s="53" t="s">
        <v>304</v>
      </c>
      <c r="B86" s="54" t="s">
        <v>262</v>
      </c>
      <c r="C86" s="13" t="s">
        <v>81</v>
      </c>
      <c r="D86" s="277">
        <v>906</v>
      </c>
      <c r="E86" s="233"/>
      <c r="F86" s="234"/>
      <c r="G86" s="8"/>
    </row>
    <row r="87" spans="1:7" s="17" customFormat="1" ht="15" customHeight="1" x14ac:dyDescent="0.15">
      <c r="A87" s="55" t="s">
        <v>305</v>
      </c>
      <c r="B87" s="56" t="s">
        <v>159</v>
      </c>
      <c r="C87" s="14" t="s">
        <v>94</v>
      </c>
      <c r="D87" s="279">
        <v>1279</v>
      </c>
      <c r="E87" s="233"/>
      <c r="F87" s="234"/>
      <c r="G87" s="8"/>
    </row>
    <row r="88" spans="1:7" ht="15" customHeight="1" x14ac:dyDescent="0.15">
      <c r="A88" s="53" t="s">
        <v>306</v>
      </c>
      <c r="B88" s="54" t="s">
        <v>57</v>
      </c>
      <c r="C88" s="13" t="s">
        <v>82</v>
      </c>
      <c r="D88" s="277">
        <v>556</v>
      </c>
      <c r="E88" s="233"/>
      <c r="F88" s="234"/>
      <c r="G88" s="8"/>
    </row>
    <row r="89" spans="1:7" s="17" customFormat="1" ht="15" customHeight="1" x14ac:dyDescent="0.15">
      <c r="A89" s="57" t="s">
        <v>307</v>
      </c>
      <c r="B89" s="58" t="s">
        <v>58</v>
      </c>
      <c r="C89" s="21" t="s">
        <v>93</v>
      </c>
      <c r="D89" s="279">
        <v>720</v>
      </c>
      <c r="E89" s="233"/>
      <c r="F89" s="234"/>
      <c r="G89" s="8"/>
    </row>
    <row r="90" spans="1:7" ht="15" customHeight="1" thickBot="1" x14ac:dyDescent="0.2">
      <c r="A90" s="61" t="s">
        <v>308</v>
      </c>
      <c r="B90" s="62" t="s">
        <v>160</v>
      </c>
      <c r="C90" s="168" t="s">
        <v>84</v>
      </c>
      <c r="D90" s="278">
        <v>665</v>
      </c>
      <c r="E90" s="233"/>
      <c r="F90" s="234"/>
      <c r="G90" s="8"/>
    </row>
    <row r="91" spans="1:7" ht="3" customHeight="1" thickBot="1" x14ac:dyDescent="0.2">
      <c r="A91" s="103"/>
      <c r="B91" s="117"/>
      <c r="C91" s="76"/>
      <c r="D91" s="77"/>
      <c r="E91" s="207">
        <f t="shared" si="2"/>
        <v>0</v>
      </c>
      <c r="F91" s="232">
        <f t="shared" si="3"/>
        <v>0</v>
      </c>
      <c r="G91" s="8"/>
    </row>
    <row r="92" spans="1:7" s="31" customFormat="1" ht="15" customHeight="1" thickBot="1" x14ac:dyDescent="0.2">
      <c r="A92" s="230" t="s">
        <v>469</v>
      </c>
      <c r="B92" s="231"/>
      <c r="C92" s="231"/>
      <c r="D92" s="231"/>
      <c r="E92" s="207">
        <f t="shared" si="2"/>
        <v>0</v>
      </c>
      <c r="F92" s="232">
        <f t="shared" si="3"/>
        <v>0</v>
      </c>
      <c r="G92" s="8"/>
    </row>
    <row r="93" spans="1:7" ht="3" customHeight="1" thickBot="1" x14ac:dyDescent="0.2">
      <c r="A93" s="103"/>
      <c r="B93" s="117"/>
      <c r="C93" s="76"/>
      <c r="D93" s="77"/>
      <c r="E93" s="207">
        <f t="shared" si="2"/>
        <v>0</v>
      </c>
      <c r="F93" s="232">
        <f t="shared" si="3"/>
        <v>0</v>
      </c>
      <c r="G93" s="8"/>
    </row>
    <row r="94" spans="1:7" ht="15" customHeight="1" thickBot="1" x14ac:dyDescent="0.2">
      <c r="A94" s="216" t="s">
        <v>411</v>
      </c>
      <c r="B94" s="217"/>
      <c r="C94" s="217"/>
      <c r="D94" s="217"/>
      <c r="E94" s="207">
        <f t="shared" si="2"/>
        <v>0</v>
      </c>
      <c r="F94" s="232">
        <f t="shared" si="3"/>
        <v>0</v>
      </c>
      <c r="G94" s="8"/>
    </row>
    <row r="95" spans="1:7" s="7" customFormat="1" ht="15" customHeight="1" x14ac:dyDescent="0.15">
      <c r="A95" s="107" t="s">
        <v>410</v>
      </c>
      <c r="B95" s="122"/>
      <c r="C95" s="99"/>
      <c r="D95" s="100"/>
      <c r="E95" s="207">
        <f t="shared" si="2"/>
        <v>0</v>
      </c>
      <c r="F95" s="232">
        <f t="shared" si="3"/>
        <v>0</v>
      </c>
      <c r="G95" s="8"/>
    </row>
    <row r="96" spans="1:7" s="8" customFormat="1" ht="15" customHeight="1" x14ac:dyDescent="0.15">
      <c r="A96" s="70" t="s">
        <v>473</v>
      </c>
      <c r="B96" s="71" t="s">
        <v>118</v>
      </c>
      <c r="C96" s="71" t="s">
        <v>459</v>
      </c>
      <c r="D96" s="280">
        <v>234</v>
      </c>
      <c r="E96" s="237">
        <v>245</v>
      </c>
      <c r="F96" s="237">
        <v>301</v>
      </c>
    </row>
    <row r="97" spans="1:7" s="9" customFormat="1" ht="15" customHeight="1" x14ac:dyDescent="0.15">
      <c r="A97" s="55" t="s">
        <v>474</v>
      </c>
      <c r="B97" s="56" t="s">
        <v>89</v>
      </c>
      <c r="C97" s="56" t="s">
        <v>460</v>
      </c>
      <c r="D97" s="277">
        <v>264</v>
      </c>
      <c r="E97" s="233">
        <v>276</v>
      </c>
      <c r="F97" s="233">
        <v>339</v>
      </c>
      <c r="G97" s="8"/>
    </row>
    <row r="98" spans="1:7" s="8" customFormat="1" ht="15" customHeight="1" x14ac:dyDescent="0.15">
      <c r="A98" s="53" t="s">
        <v>475</v>
      </c>
      <c r="B98" s="54" t="s">
        <v>91</v>
      </c>
      <c r="C98" s="54" t="s">
        <v>461</v>
      </c>
      <c r="D98" s="277">
        <v>359</v>
      </c>
      <c r="E98" s="233">
        <v>376</v>
      </c>
      <c r="F98" s="233">
        <v>462</v>
      </c>
    </row>
    <row r="99" spans="1:7" s="9" customFormat="1" ht="15" customHeight="1" x14ac:dyDescent="0.15">
      <c r="A99" s="55" t="s">
        <v>476</v>
      </c>
      <c r="B99" s="56" t="s">
        <v>105</v>
      </c>
      <c r="C99" s="56" t="s">
        <v>462</v>
      </c>
      <c r="D99" s="277">
        <v>334</v>
      </c>
      <c r="E99" s="233">
        <v>350</v>
      </c>
      <c r="F99" s="233">
        <v>429</v>
      </c>
      <c r="G99" s="8"/>
    </row>
    <row r="100" spans="1:7" s="18" customFormat="1" ht="3" customHeight="1" thickBot="1" x14ac:dyDescent="0.2">
      <c r="A100" s="103"/>
      <c r="B100" s="117"/>
      <c r="C100" s="165"/>
      <c r="D100" s="77"/>
      <c r="E100" s="207">
        <f t="shared" si="2"/>
        <v>0</v>
      </c>
      <c r="F100" s="232">
        <f t="shared" si="3"/>
        <v>0</v>
      </c>
      <c r="G100" s="8"/>
    </row>
    <row r="101" spans="1:7" s="7" customFormat="1" ht="15" customHeight="1" x14ac:dyDescent="0.15">
      <c r="A101" s="107" t="s">
        <v>412</v>
      </c>
      <c r="B101" s="122"/>
      <c r="C101" s="99"/>
      <c r="D101" s="100"/>
      <c r="E101" s="207">
        <f t="shared" si="2"/>
        <v>0</v>
      </c>
      <c r="F101" s="232">
        <f t="shared" si="3"/>
        <v>0</v>
      </c>
      <c r="G101" s="8"/>
    </row>
    <row r="102" spans="1:7" ht="15" customHeight="1" x14ac:dyDescent="0.15">
      <c r="A102" s="53" t="s">
        <v>477</v>
      </c>
      <c r="B102" s="54" t="s">
        <v>458</v>
      </c>
      <c r="C102" s="54" t="s">
        <v>463</v>
      </c>
      <c r="D102" s="277">
        <v>635</v>
      </c>
      <c r="E102" s="233">
        <v>666</v>
      </c>
      <c r="F102" s="233">
        <v>817</v>
      </c>
      <c r="G102" s="8"/>
    </row>
    <row r="103" spans="1:7" ht="15" customHeight="1" x14ac:dyDescent="0.15">
      <c r="A103" s="55" t="s">
        <v>478</v>
      </c>
      <c r="B103" s="56" t="s">
        <v>458</v>
      </c>
      <c r="C103" s="56" t="s">
        <v>464</v>
      </c>
      <c r="D103" s="277">
        <v>715</v>
      </c>
      <c r="E103" s="233">
        <v>749</v>
      </c>
      <c r="F103" s="233">
        <v>919</v>
      </c>
      <c r="G103" s="8"/>
    </row>
    <row r="104" spans="1:7" ht="15" customHeight="1" x14ac:dyDescent="0.15">
      <c r="A104" s="53" t="s">
        <v>479</v>
      </c>
      <c r="B104" s="54" t="s">
        <v>458</v>
      </c>
      <c r="C104" s="54" t="s">
        <v>465</v>
      </c>
      <c r="D104" s="277">
        <v>797</v>
      </c>
      <c r="E104" s="233">
        <v>835</v>
      </c>
      <c r="F104" s="233">
        <v>1025</v>
      </c>
      <c r="G104" s="8"/>
    </row>
    <row r="105" spans="1:7" ht="3" customHeight="1" thickBot="1" x14ac:dyDescent="0.2">
      <c r="A105" s="103"/>
      <c r="B105" s="117"/>
      <c r="C105" s="76"/>
      <c r="D105" s="77"/>
      <c r="E105" s="207">
        <f t="shared" si="2"/>
        <v>0</v>
      </c>
      <c r="F105" s="232">
        <f t="shared" si="3"/>
        <v>0</v>
      </c>
      <c r="G105" s="8"/>
    </row>
    <row r="106" spans="1:7" s="12" customFormat="1" ht="15" customHeight="1" x14ac:dyDescent="0.15">
      <c r="A106" s="59" t="s">
        <v>467</v>
      </c>
      <c r="B106" s="60"/>
      <c r="C106" s="60"/>
      <c r="D106" s="86"/>
      <c r="E106" s="207">
        <f t="shared" si="2"/>
        <v>0</v>
      </c>
      <c r="F106" s="232">
        <f t="shared" si="3"/>
        <v>0</v>
      </c>
      <c r="G106" s="8"/>
    </row>
    <row r="107" spans="1:7" s="8" customFormat="1" ht="15" customHeight="1" x14ac:dyDescent="0.15">
      <c r="A107" s="70" t="s">
        <v>427</v>
      </c>
      <c r="B107" s="71" t="s">
        <v>443</v>
      </c>
      <c r="C107" s="71" t="s">
        <v>442</v>
      </c>
      <c r="D107" s="280">
        <v>274</v>
      </c>
      <c r="E107" s="237">
        <v>287</v>
      </c>
      <c r="F107" s="237">
        <v>352</v>
      </c>
    </row>
    <row r="108" spans="1:7" s="9" customFormat="1" ht="15" customHeight="1" x14ac:dyDescent="0.15">
      <c r="A108" s="64" t="s">
        <v>428</v>
      </c>
      <c r="B108" s="65" t="s">
        <v>443</v>
      </c>
      <c r="C108" s="66" t="s">
        <v>444</v>
      </c>
      <c r="D108" s="279">
        <v>298</v>
      </c>
      <c r="E108" s="236">
        <v>312</v>
      </c>
      <c r="F108" s="236">
        <v>383</v>
      </c>
      <c r="G108" s="8"/>
    </row>
    <row r="109" spans="1:7" s="8" customFormat="1" ht="15" customHeight="1" x14ac:dyDescent="0.15">
      <c r="A109" s="64" t="s">
        <v>429</v>
      </c>
      <c r="B109" s="66" t="s">
        <v>443</v>
      </c>
      <c r="C109" s="66" t="s">
        <v>445</v>
      </c>
      <c r="D109" s="279">
        <v>330</v>
      </c>
      <c r="E109" s="236">
        <v>345</v>
      </c>
      <c r="F109" s="236">
        <v>424</v>
      </c>
    </row>
    <row r="110" spans="1:7" s="9" customFormat="1" ht="15" customHeight="1" x14ac:dyDescent="0.15">
      <c r="A110" s="53" t="s">
        <v>430</v>
      </c>
      <c r="B110" s="54" t="s">
        <v>443</v>
      </c>
      <c r="C110" s="54" t="s">
        <v>446</v>
      </c>
      <c r="D110" s="277">
        <v>384</v>
      </c>
      <c r="E110" s="233">
        <v>403</v>
      </c>
      <c r="F110" s="233">
        <v>494</v>
      </c>
      <c r="G110" s="8"/>
    </row>
    <row r="111" spans="1:7" s="8" customFormat="1" ht="15" customHeight="1" x14ac:dyDescent="0.15">
      <c r="A111" s="53" t="s">
        <v>431</v>
      </c>
      <c r="B111" s="54" t="s">
        <v>443</v>
      </c>
      <c r="C111" s="54" t="s">
        <v>447</v>
      </c>
      <c r="D111" s="277">
        <v>440</v>
      </c>
      <c r="E111" s="233">
        <v>461</v>
      </c>
      <c r="F111" s="233">
        <v>566</v>
      </c>
    </row>
    <row r="112" spans="1:7" s="8" customFormat="1" ht="15" customHeight="1" x14ac:dyDescent="0.15">
      <c r="A112" s="53" t="s">
        <v>432</v>
      </c>
      <c r="B112" s="54" t="s">
        <v>443</v>
      </c>
      <c r="C112" s="54" t="s">
        <v>448</v>
      </c>
      <c r="D112" s="277">
        <v>286</v>
      </c>
      <c r="E112" s="233">
        <v>299</v>
      </c>
      <c r="F112" s="233">
        <v>367</v>
      </c>
    </row>
    <row r="113" spans="1:7" s="9" customFormat="1" ht="15" customHeight="1" x14ac:dyDescent="0.15">
      <c r="A113" s="53" t="s">
        <v>433</v>
      </c>
      <c r="B113" s="54" t="s">
        <v>443</v>
      </c>
      <c r="C113" s="54" t="s">
        <v>449</v>
      </c>
      <c r="D113" s="277">
        <v>334</v>
      </c>
      <c r="E113" s="233">
        <v>350</v>
      </c>
      <c r="F113" s="233">
        <v>429</v>
      </c>
      <c r="G113" s="8"/>
    </row>
    <row r="114" spans="1:7" s="8" customFormat="1" ht="15" customHeight="1" x14ac:dyDescent="0.15">
      <c r="A114" s="53" t="s">
        <v>434</v>
      </c>
      <c r="B114" s="54" t="s">
        <v>443</v>
      </c>
      <c r="C114" s="54" t="s">
        <v>450</v>
      </c>
      <c r="D114" s="277">
        <v>397</v>
      </c>
      <c r="E114" s="233">
        <v>416</v>
      </c>
      <c r="F114" s="233">
        <v>510</v>
      </c>
    </row>
    <row r="115" spans="1:7" s="9" customFormat="1" ht="15" customHeight="1" x14ac:dyDescent="0.15">
      <c r="A115" s="53" t="s">
        <v>435</v>
      </c>
      <c r="B115" s="54" t="s">
        <v>443</v>
      </c>
      <c r="C115" s="54" t="s">
        <v>451</v>
      </c>
      <c r="D115" s="277">
        <v>450</v>
      </c>
      <c r="E115" s="233">
        <v>472</v>
      </c>
      <c r="F115" s="233">
        <v>579</v>
      </c>
      <c r="G115" s="8"/>
    </row>
    <row r="116" spans="1:7" s="8" customFormat="1" ht="15" customHeight="1" x14ac:dyDescent="0.15">
      <c r="A116" s="53" t="s">
        <v>436</v>
      </c>
      <c r="B116" s="54" t="s">
        <v>443</v>
      </c>
      <c r="C116" s="54" t="s">
        <v>452</v>
      </c>
      <c r="D116" s="277">
        <v>528</v>
      </c>
      <c r="E116" s="233">
        <v>553</v>
      </c>
      <c r="F116" s="233">
        <v>679</v>
      </c>
    </row>
    <row r="117" spans="1:7" s="8" customFormat="1" ht="15" customHeight="1" x14ac:dyDescent="0.15">
      <c r="A117" s="64" t="s">
        <v>437</v>
      </c>
      <c r="B117" s="65" t="s">
        <v>443</v>
      </c>
      <c r="C117" s="66" t="s">
        <v>453</v>
      </c>
      <c r="D117" s="279">
        <v>425</v>
      </c>
      <c r="E117" s="236">
        <v>446</v>
      </c>
      <c r="F117" s="236">
        <v>547</v>
      </c>
    </row>
    <row r="118" spans="1:7" s="9" customFormat="1" ht="15" customHeight="1" x14ac:dyDescent="0.15">
      <c r="A118" s="64" t="s">
        <v>438</v>
      </c>
      <c r="B118" s="66" t="s">
        <v>443</v>
      </c>
      <c r="C118" s="66" t="s">
        <v>454</v>
      </c>
      <c r="D118" s="279">
        <v>475</v>
      </c>
      <c r="E118" s="236">
        <v>497</v>
      </c>
      <c r="F118" s="236">
        <v>610</v>
      </c>
      <c r="G118" s="8"/>
    </row>
    <row r="119" spans="1:7" s="8" customFormat="1" ht="15" customHeight="1" x14ac:dyDescent="0.15">
      <c r="A119" s="53" t="s">
        <v>439</v>
      </c>
      <c r="B119" s="54" t="s">
        <v>443</v>
      </c>
      <c r="C119" s="54" t="s">
        <v>455</v>
      </c>
      <c r="D119" s="277">
        <v>565</v>
      </c>
      <c r="E119" s="233">
        <v>592</v>
      </c>
      <c r="F119" s="233">
        <v>726</v>
      </c>
    </row>
    <row r="120" spans="1:7" s="9" customFormat="1" ht="15" customHeight="1" x14ac:dyDescent="0.15">
      <c r="A120" s="68" t="s">
        <v>440</v>
      </c>
      <c r="B120" s="69" t="s">
        <v>443</v>
      </c>
      <c r="C120" s="69" t="s">
        <v>456</v>
      </c>
      <c r="D120" s="281">
        <v>636</v>
      </c>
      <c r="E120" s="238">
        <v>667</v>
      </c>
      <c r="F120" s="238">
        <v>818</v>
      </c>
      <c r="G120" s="8"/>
    </row>
    <row r="121" spans="1:7" s="8" customFormat="1" ht="15" customHeight="1" thickBot="1" x14ac:dyDescent="0.2">
      <c r="A121" s="64" t="s">
        <v>441</v>
      </c>
      <c r="B121" s="66" t="s">
        <v>443</v>
      </c>
      <c r="C121" s="66" t="s">
        <v>457</v>
      </c>
      <c r="D121" s="278">
        <v>766</v>
      </c>
      <c r="E121" s="235">
        <v>803</v>
      </c>
      <c r="F121" s="235">
        <v>986</v>
      </c>
    </row>
    <row r="122" spans="1:7" ht="3" customHeight="1" thickBot="1" x14ac:dyDescent="0.2">
      <c r="A122" s="103"/>
      <c r="B122" s="117"/>
      <c r="C122" s="76"/>
      <c r="D122" s="77"/>
      <c r="E122" s="207">
        <f t="shared" si="2"/>
        <v>0</v>
      </c>
      <c r="F122" s="232">
        <f t="shared" si="3"/>
        <v>0</v>
      </c>
      <c r="G122" s="8"/>
    </row>
    <row r="123" spans="1:7" s="12" customFormat="1" ht="15" customHeight="1" x14ac:dyDescent="0.15">
      <c r="A123" s="59" t="s">
        <v>467</v>
      </c>
      <c r="B123" s="60"/>
      <c r="C123" s="60"/>
      <c r="D123" s="86"/>
      <c r="E123" s="207">
        <f t="shared" ref="E123" si="4">ROUND(D123*110%,0)</f>
        <v>0</v>
      </c>
      <c r="F123" s="232">
        <f t="shared" ref="F123" si="5">ROUND(D123*135%,0)</f>
        <v>0</v>
      </c>
      <c r="G123" s="8"/>
    </row>
    <row r="124" spans="1:7" s="8" customFormat="1" ht="15" customHeight="1" x14ac:dyDescent="0.15">
      <c r="A124" s="70" t="s">
        <v>532</v>
      </c>
      <c r="B124" s="71" t="s">
        <v>443</v>
      </c>
      <c r="C124" s="71"/>
      <c r="D124" s="280">
        <v>265</v>
      </c>
      <c r="E124" s="237"/>
      <c r="F124" s="237"/>
    </row>
    <row r="125" spans="1:7" s="9" customFormat="1" ht="15" customHeight="1" x14ac:dyDescent="0.15">
      <c r="A125" s="64" t="s">
        <v>533</v>
      </c>
      <c r="B125" s="65" t="s">
        <v>443</v>
      </c>
      <c r="C125" s="66"/>
      <c r="D125" s="279">
        <v>307</v>
      </c>
      <c r="E125" s="236"/>
      <c r="F125" s="236"/>
      <c r="G125" s="8"/>
    </row>
    <row r="126" spans="1:7" s="8" customFormat="1" ht="15" customHeight="1" x14ac:dyDescent="0.15">
      <c r="A126" s="64" t="s">
        <v>534</v>
      </c>
      <c r="B126" s="66" t="s">
        <v>443</v>
      </c>
      <c r="C126" s="66"/>
      <c r="D126" s="279">
        <v>361</v>
      </c>
      <c r="E126" s="236"/>
      <c r="F126" s="236"/>
    </row>
    <row r="127" spans="1:7" s="9" customFormat="1" ht="15" customHeight="1" x14ac:dyDescent="0.15">
      <c r="A127" s="53" t="s">
        <v>535</v>
      </c>
      <c r="B127" s="54" t="s">
        <v>443</v>
      </c>
      <c r="C127" s="54"/>
      <c r="D127" s="277">
        <v>405</v>
      </c>
      <c r="E127" s="233"/>
      <c r="F127" s="233"/>
      <c r="G127" s="8"/>
    </row>
    <row r="128" spans="1:7" s="8" customFormat="1" ht="15" customHeight="1" x14ac:dyDescent="0.15">
      <c r="A128" s="53" t="s">
        <v>536</v>
      </c>
      <c r="B128" s="54" t="s">
        <v>443</v>
      </c>
      <c r="C128" s="54"/>
      <c r="D128" s="277">
        <v>472</v>
      </c>
      <c r="E128" s="233"/>
      <c r="F128" s="233"/>
    </row>
    <row r="129" spans="1:7" s="8" customFormat="1" ht="15" customHeight="1" x14ac:dyDescent="0.15">
      <c r="A129" s="53" t="s">
        <v>537</v>
      </c>
      <c r="B129" s="54" t="s">
        <v>443</v>
      </c>
      <c r="C129" s="54"/>
      <c r="D129" s="277">
        <v>323</v>
      </c>
      <c r="E129" s="233"/>
      <c r="F129" s="233"/>
    </row>
    <row r="130" spans="1:7" s="9" customFormat="1" ht="15" customHeight="1" x14ac:dyDescent="0.15">
      <c r="A130" s="53" t="s">
        <v>538</v>
      </c>
      <c r="B130" s="54" t="s">
        <v>443</v>
      </c>
      <c r="C130" s="54"/>
      <c r="D130" s="277">
        <v>370</v>
      </c>
      <c r="E130" s="233"/>
      <c r="F130" s="233"/>
      <c r="G130" s="8"/>
    </row>
    <row r="131" spans="1:7" s="8" customFormat="1" ht="15" customHeight="1" x14ac:dyDescent="0.15">
      <c r="A131" s="53" t="s">
        <v>539</v>
      </c>
      <c r="B131" s="54" t="s">
        <v>443</v>
      </c>
      <c r="C131" s="54"/>
      <c r="D131" s="277">
        <v>428</v>
      </c>
      <c r="E131" s="233"/>
      <c r="F131" s="233"/>
    </row>
    <row r="132" spans="1:7" s="9" customFormat="1" ht="15" customHeight="1" x14ac:dyDescent="0.15">
      <c r="A132" s="53" t="s">
        <v>540</v>
      </c>
      <c r="B132" s="54" t="s">
        <v>443</v>
      </c>
      <c r="C132" s="54"/>
      <c r="D132" s="277">
        <v>501</v>
      </c>
      <c r="E132" s="233"/>
      <c r="F132" s="233"/>
      <c r="G132" s="8"/>
    </row>
    <row r="133" spans="1:7" s="8" customFormat="1" ht="15" customHeight="1" x14ac:dyDescent="0.15">
      <c r="A133" s="53" t="s">
        <v>541</v>
      </c>
      <c r="B133" s="54" t="s">
        <v>443</v>
      </c>
      <c r="C133" s="54"/>
      <c r="D133" s="277">
        <v>586</v>
      </c>
      <c r="E133" s="233"/>
      <c r="F133" s="233"/>
    </row>
    <row r="134" spans="1:7" s="8" customFormat="1" ht="15" customHeight="1" x14ac:dyDescent="0.15">
      <c r="A134" s="64" t="s">
        <v>542</v>
      </c>
      <c r="B134" s="65" t="s">
        <v>443</v>
      </c>
      <c r="C134" s="66"/>
      <c r="D134" s="279">
        <v>450</v>
      </c>
      <c r="E134" s="236"/>
      <c r="F134" s="236"/>
    </row>
    <row r="135" spans="1:7" s="9" customFormat="1" ht="15" customHeight="1" x14ac:dyDescent="0.15">
      <c r="A135" s="64" t="s">
        <v>543</v>
      </c>
      <c r="B135" s="66" t="s">
        <v>443</v>
      </c>
      <c r="C135" s="66"/>
      <c r="D135" s="279">
        <v>523</v>
      </c>
      <c r="E135" s="236"/>
      <c r="F135" s="236"/>
      <c r="G135" s="8"/>
    </row>
    <row r="136" spans="1:7" s="8" customFormat="1" ht="15" customHeight="1" x14ac:dyDescent="0.15">
      <c r="A136" s="53" t="s">
        <v>544</v>
      </c>
      <c r="B136" s="54" t="s">
        <v>443</v>
      </c>
      <c r="C136" s="54"/>
      <c r="D136" s="277">
        <v>628</v>
      </c>
      <c r="E136" s="233"/>
      <c r="F136" s="233"/>
    </row>
    <row r="137" spans="1:7" s="9" customFormat="1" ht="15" customHeight="1" x14ac:dyDescent="0.15">
      <c r="A137" s="68" t="s">
        <v>545</v>
      </c>
      <c r="B137" s="69" t="s">
        <v>443</v>
      </c>
      <c r="C137" s="69"/>
      <c r="D137" s="281">
        <v>712</v>
      </c>
      <c r="E137" s="238"/>
      <c r="F137" s="238"/>
      <c r="G137" s="8"/>
    </row>
    <row r="138" spans="1:7" s="8" customFormat="1" ht="15" customHeight="1" thickBot="1" x14ac:dyDescent="0.2">
      <c r="A138" s="64" t="s">
        <v>546</v>
      </c>
      <c r="B138" s="66" t="s">
        <v>443</v>
      </c>
      <c r="C138" s="66"/>
      <c r="D138" s="278">
        <v>819</v>
      </c>
      <c r="E138" s="235"/>
      <c r="F138" s="235"/>
    </row>
    <row r="139" spans="1:7" s="11" customFormat="1" ht="15" customHeight="1" x14ac:dyDescent="0.15">
      <c r="A139" s="59" t="s">
        <v>487</v>
      </c>
      <c r="B139" s="60"/>
      <c r="C139" s="60"/>
      <c r="D139" s="154"/>
      <c r="E139" s="207">
        <f t="shared" si="2"/>
        <v>0</v>
      </c>
      <c r="F139" s="232">
        <f t="shared" si="3"/>
        <v>0</v>
      </c>
      <c r="G139" s="8"/>
    </row>
    <row r="140" spans="1:7" ht="15" customHeight="1" x14ac:dyDescent="0.15">
      <c r="A140" s="53" t="s">
        <v>413</v>
      </c>
      <c r="B140" s="54" t="s">
        <v>43</v>
      </c>
      <c r="C140" s="13" t="s">
        <v>414</v>
      </c>
      <c r="D140" s="277">
        <v>1243</v>
      </c>
      <c r="E140" s="233">
        <v>1302</v>
      </c>
      <c r="F140" s="233">
        <v>1598</v>
      </c>
      <c r="G140" s="8"/>
    </row>
    <row r="141" spans="1:7" s="17" customFormat="1" ht="15" customHeight="1" x14ac:dyDescent="0.15">
      <c r="A141" s="55" t="s">
        <v>415</v>
      </c>
      <c r="B141" s="56" t="s">
        <v>40</v>
      </c>
      <c r="C141" s="14" t="s">
        <v>418</v>
      </c>
      <c r="D141" s="279">
        <v>1083</v>
      </c>
      <c r="E141" s="236">
        <v>1134</v>
      </c>
      <c r="F141" s="236">
        <v>1392</v>
      </c>
      <c r="G141" s="8"/>
    </row>
    <row r="142" spans="1:7" ht="15" customHeight="1" x14ac:dyDescent="0.15">
      <c r="A142" s="53" t="s">
        <v>417</v>
      </c>
      <c r="B142" s="54" t="s">
        <v>416</v>
      </c>
      <c r="C142" s="13" t="s">
        <v>419</v>
      </c>
      <c r="D142" s="277">
        <v>651</v>
      </c>
      <c r="E142" s="233">
        <v>682</v>
      </c>
      <c r="F142" s="233">
        <v>837</v>
      </c>
      <c r="G142" s="8"/>
    </row>
    <row r="143" spans="1:7" s="17" customFormat="1" ht="15" customHeight="1" x14ac:dyDescent="0.15">
      <c r="A143" s="55" t="s">
        <v>420</v>
      </c>
      <c r="B143" s="56" t="s">
        <v>45</v>
      </c>
      <c r="C143" s="14" t="s">
        <v>424</v>
      </c>
      <c r="D143" s="279">
        <v>447</v>
      </c>
      <c r="E143" s="236">
        <v>469</v>
      </c>
      <c r="F143" s="236">
        <v>575</v>
      </c>
      <c r="G143" s="8"/>
    </row>
    <row r="144" spans="1:7" ht="15" customHeight="1" x14ac:dyDescent="0.15">
      <c r="A144" s="53" t="s">
        <v>421</v>
      </c>
      <c r="B144" s="54" t="s">
        <v>45</v>
      </c>
      <c r="C144" s="13" t="s">
        <v>425</v>
      </c>
      <c r="D144" s="277">
        <v>589</v>
      </c>
      <c r="E144" s="233">
        <v>617</v>
      </c>
      <c r="F144" s="233">
        <v>757</v>
      </c>
      <c r="G144" s="8"/>
    </row>
    <row r="145" spans="1:9" ht="15" customHeight="1" x14ac:dyDescent="0.15">
      <c r="A145" s="55" t="s">
        <v>578</v>
      </c>
      <c r="B145" s="56" t="s">
        <v>262</v>
      </c>
      <c r="C145" s="14" t="s">
        <v>579</v>
      </c>
      <c r="D145" s="279">
        <v>719</v>
      </c>
      <c r="E145" s="236"/>
      <c r="F145" s="236"/>
      <c r="G145" s="8"/>
    </row>
    <row r="146" spans="1:9" ht="15" customHeight="1" x14ac:dyDescent="0.15">
      <c r="A146" s="55" t="s">
        <v>580</v>
      </c>
      <c r="B146" s="56" t="s">
        <v>567</v>
      </c>
      <c r="C146" s="14" t="s">
        <v>581</v>
      </c>
      <c r="D146" s="279">
        <v>553</v>
      </c>
      <c r="E146" s="236"/>
      <c r="F146" s="236"/>
      <c r="G146" s="8"/>
    </row>
    <row r="147" spans="1:9" s="17" customFormat="1" ht="15" customHeight="1" x14ac:dyDescent="0.15">
      <c r="A147" s="57" t="s">
        <v>422</v>
      </c>
      <c r="B147" s="58" t="s">
        <v>45</v>
      </c>
      <c r="C147" s="21" t="s">
        <v>481</v>
      </c>
      <c r="D147" s="279">
        <v>536</v>
      </c>
      <c r="E147" s="236">
        <v>561</v>
      </c>
      <c r="F147" s="236">
        <v>688</v>
      </c>
      <c r="G147" s="8"/>
    </row>
    <row r="148" spans="1:9" ht="15" customHeight="1" thickBot="1" x14ac:dyDescent="0.2">
      <c r="A148" s="61" t="s">
        <v>423</v>
      </c>
      <c r="B148" s="62" t="s">
        <v>480</v>
      </c>
      <c r="C148" s="168" t="s">
        <v>426</v>
      </c>
      <c r="D148" s="278">
        <v>327</v>
      </c>
      <c r="E148" s="235">
        <v>342</v>
      </c>
      <c r="F148" s="235">
        <v>420</v>
      </c>
      <c r="G148" s="8"/>
    </row>
    <row r="149" spans="1:9" ht="3" customHeight="1" thickBot="1" x14ac:dyDescent="0.2">
      <c r="A149" s="103"/>
      <c r="B149" s="117"/>
      <c r="C149" s="76"/>
      <c r="D149" s="77"/>
      <c r="E149" s="207">
        <f t="shared" si="2"/>
        <v>0</v>
      </c>
      <c r="F149" s="232">
        <f t="shared" si="3"/>
        <v>0</v>
      </c>
      <c r="G149" s="8"/>
    </row>
    <row r="150" spans="1:9" ht="21" customHeight="1" thickBot="1" x14ac:dyDescent="0.2">
      <c r="A150" s="224" t="s">
        <v>488</v>
      </c>
      <c r="B150" s="225"/>
      <c r="C150" s="225"/>
      <c r="D150" s="225"/>
      <c r="E150" s="207">
        <f t="shared" si="2"/>
        <v>0</v>
      </c>
      <c r="F150" s="232">
        <f t="shared" si="3"/>
        <v>0</v>
      </c>
      <c r="G150" s="8"/>
    </row>
    <row r="151" spans="1:9" ht="15" customHeight="1" thickBot="1" x14ac:dyDescent="0.2">
      <c r="A151" s="216"/>
      <c r="B151" s="217"/>
      <c r="C151" s="217"/>
      <c r="D151" s="217"/>
      <c r="E151" s="207">
        <f t="shared" ref="E151:E190" si="6">ROUND(D151*110%,0)</f>
        <v>0</v>
      </c>
      <c r="F151" s="232">
        <f t="shared" ref="F151:F190" si="7">ROUND(D151*135%,0)</f>
        <v>0</v>
      </c>
      <c r="G151" s="8"/>
    </row>
    <row r="152" spans="1:9" s="11" customFormat="1" ht="15" customHeight="1" x14ac:dyDescent="0.15">
      <c r="A152" s="59"/>
      <c r="B152" s="60"/>
      <c r="C152" s="167"/>
      <c r="D152" s="154"/>
      <c r="E152" s="207">
        <f t="shared" si="6"/>
        <v>0</v>
      </c>
      <c r="F152" s="232">
        <f t="shared" si="7"/>
        <v>0</v>
      </c>
      <c r="G152" s="8"/>
    </row>
    <row r="153" spans="1:9" s="9" customFormat="1" ht="15" customHeight="1" x14ac:dyDescent="0.15">
      <c r="A153" s="53" t="s">
        <v>497</v>
      </c>
      <c r="B153" s="54" t="s">
        <v>502</v>
      </c>
      <c r="C153" s="20" t="s">
        <v>503</v>
      </c>
      <c r="D153" s="233">
        <v>914</v>
      </c>
      <c r="E153" s="233">
        <v>974</v>
      </c>
      <c r="F153" s="233">
        <v>1195</v>
      </c>
      <c r="G153" s="8"/>
      <c r="H153" s="194"/>
      <c r="I153" s="194"/>
    </row>
    <row r="154" spans="1:9" s="8" customFormat="1" ht="15" customHeight="1" x14ac:dyDescent="0.15">
      <c r="A154" s="55" t="s">
        <v>498</v>
      </c>
      <c r="B154" s="56" t="s">
        <v>506</v>
      </c>
      <c r="C154" s="16" t="s">
        <v>504</v>
      </c>
      <c r="D154" s="233">
        <v>1097</v>
      </c>
      <c r="E154" s="233">
        <v>1165</v>
      </c>
      <c r="F154" s="233">
        <v>1430</v>
      </c>
      <c r="H154" s="194"/>
      <c r="I154" s="194"/>
    </row>
    <row r="155" spans="1:9" s="9" customFormat="1" ht="15" customHeight="1" x14ac:dyDescent="0.15">
      <c r="A155" s="53" t="s">
        <v>483</v>
      </c>
      <c r="B155" s="54" t="s">
        <v>505</v>
      </c>
      <c r="C155" s="20" t="s">
        <v>466</v>
      </c>
      <c r="D155" s="233">
        <v>1065</v>
      </c>
      <c r="E155" s="233">
        <v>1133</v>
      </c>
      <c r="F155" s="233">
        <v>1390</v>
      </c>
      <c r="G155" s="8"/>
      <c r="H155" s="194"/>
      <c r="I155" s="194"/>
    </row>
    <row r="156" spans="1:9" s="8" customFormat="1" ht="15" customHeight="1" x14ac:dyDescent="0.15">
      <c r="A156" s="55"/>
      <c r="B156" s="56"/>
      <c r="C156" s="16"/>
      <c r="D156" s="38"/>
      <c r="E156" s="207">
        <f t="shared" si="6"/>
        <v>0</v>
      </c>
      <c r="F156" s="232">
        <f t="shared" si="7"/>
        <v>0</v>
      </c>
    </row>
    <row r="157" spans="1:9" s="9" customFormat="1" ht="15" customHeight="1" thickBot="1" x14ac:dyDescent="0.2">
      <c r="A157" s="53"/>
      <c r="B157" s="54"/>
      <c r="C157" s="20"/>
      <c r="D157" s="39"/>
      <c r="E157" s="207">
        <f t="shared" si="6"/>
        <v>0</v>
      </c>
      <c r="F157" s="232">
        <f t="shared" si="7"/>
        <v>0</v>
      </c>
      <c r="G157" s="8"/>
    </row>
    <row r="158" spans="1:9" ht="15" customHeight="1" thickBot="1" x14ac:dyDescent="0.2">
      <c r="A158" s="216" t="s">
        <v>189</v>
      </c>
      <c r="B158" s="217"/>
      <c r="C158" s="217"/>
      <c r="D158" s="217"/>
      <c r="E158" s="207">
        <f t="shared" si="6"/>
        <v>0</v>
      </c>
      <c r="F158" s="232">
        <f t="shared" si="7"/>
        <v>0</v>
      </c>
      <c r="G158" s="8"/>
    </row>
    <row r="159" spans="1:9" s="11" customFormat="1" ht="15" customHeight="1" x14ac:dyDescent="0.15">
      <c r="A159" s="59" t="s">
        <v>17</v>
      </c>
      <c r="B159" s="60"/>
      <c r="C159" s="167"/>
      <c r="D159" s="154"/>
      <c r="E159" s="207">
        <f t="shared" si="6"/>
        <v>0</v>
      </c>
      <c r="F159" s="232">
        <f t="shared" si="7"/>
        <v>0</v>
      </c>
      <c r="G159" s="8"/>
    </row>
    <row r="160" spans="1:9" s="9" customFormat="1" ht="15" customHeight="1" x14ac:dyDescent="0.15">
      <c r="A160" s="53" t="s">
        <v>198</v>
      </c>
      <c r="B160" s="54" t="s">
        <v>192</v>
      </c>
      <c r="C160" s="20" t="s">
        <v>23</v>
      </c>
      <c r="D160" s="277">
        <v>600</v>
      </c>
      <c r="E160" s="233">
        <v>628</v>
      </c>
      <c r="F160" s="233">
        <v>771</v>
      </c>
      <c r="G160" s="8"/>
    </row>
    <row r="161" spans="1:7" s="8" customFormat="1" ht="15" customHeight="1" x14ac:dyDescent="0.15">
      <c r="A161" s="55" t="s">
        <v>344</v>
      </c>
      <c r="B161" s="56" t="s">
        <v>193</v>
      </c>
      <c r="C161" s="16" t="s">
        <v>24</v>
      </c>
      <c r="D161" s="277">
        <v>668</v>
      </c>
      <c r="E161" s="233">
        <v>700</v>
      </c>
      <c r="F161" s="233">
        <v>859</v>
      </c>
    </row>
    <row r="162" spans="1:7" s="9" customFormat="1" ht="15" customHeight="1" x14ac:dyDescent="0.15">
      <c r="A162" s="53" t="s">
        <v>335</v>
      </c>
      <c r="B162" s="54" t="s">
        <v>200</v>
      </c>
      <c r="C162" s="20" t="s">
        <v>19</v>
      </c>
      <c r="D162" s="277">
        <v>434</v>
      </c>
      <c r="E162" s="233">
        <v>454</v>
      </c>
      <c r="F162" s="233">
        <v>558</v>
      </c>
      <c r="G162" s="8"/>
    </row>
    <row r="163" spans="1:7" s="8" customFormat="1" ht="15" customHeight="1" x14ac:dyDescent="0.15">
      <c r="A163" s="55" t="s">
        <v>343</v>
      </c>
      <c r="B163" s="56" t="s">
        <v>18</v>
      </c>
      <c r="C163" s="16" t="s">
        <v>20</v>
      </c>
      <c r="D163" s="277">
        <v>459</v>
      </c>
      <c r="E163" s="233">
        <v>481</v>
      </c>
      <c r="F163" s="233">
        <v>590</v>
      </c>
    </row>
    <row r="164" spans="1:7" s="9" customFormat="1" ht="15" customHeight="1" x14ac:dyDescent="0.15">
      <c r="A164" s="53" t="s">
        <v>202</v>
      </c>
      <c r="B164" s="54" t="s">
        <v>194</v>
      </c>
      <c r="C164" s="20" t="s">
        <v>25</v>
      </c>
      <c r="D164" s="277">
        <v>525</v>
      </c>
      <c r="E164" s="233">
        <v>550</v>
      </c>
      <c r="F164" s="233">
        <v>675</v>
      </c>
      <c r="G164" s="8"/>
    </row>
    <row r="165" spans="1:7" s="8" customFormat="1" ht="15" customHeight="1" x14ac:dyDescent="0.15">
      <c r="A165" s="55" t="s">
        <v>203</v>
      </c>
      <c r="B165" s="56" t="s">
        <v>194</v>
      </c>
      <c r="C165" s="16" t="s">
        <v>26</v>
      </c>
      <c r="D165" s="277">
        <v>609</v>
      </c>
      <c r="E165" s="233">
        <v>638</v>
      </c>
      <c r="F165" s="233">
        <v>783</v>
      </c>
    </row>
    <row r="166" spans="1:7" s="9" customFormat="1" ht="15" customHeight="1" x14ac:dyDescent="0.15">
      <c r="A166" s="53" t="s">
        <v>347</v>
      </c>
      <c r="B166" s="54" t="s">
        <v>197</v>
      </c>
      <c r="C166" s="20" t="s">
        <v>345</v>
      </c>
      <c r="D166" s="277">
        <v>595</v>
      </c>
      <c r="E166" s="233">
        <v>624</v>
      </c>
      <c r="F166" s="233">
        <v>765</v>
      </c>
      <c r="G166" s="8"/>
    </row>
    <row r="167" spans="1:7" s="8" customFormat="1" ht="15" customHeight="1" x14ac:dyDescent="0.15">
      <c r="A167" s="55" t="s">
        <v>204</v>
      </c>
      <c r="B167" s="56" t="s">
        <v>197</v>
      </c>
      <c r="C167" s="16" t="s">
        <v>346</v>
      </c>
      <c r="D167" s="277">
        <v>651</v>
      </c>
      <c r="E167" s="233">
        <v>682</v>
      </c>
      <c r="F167" s="233">
        <v>837</v>
      </c>
    </row>
    <row r="168" spans="1:7" s="9" customFormat="1" ht="15" customHeight="1" x14ac:dyDescent="0.15">
      <c r="A168" s="53" t="s">
        <v>395</v>
      </c>
      <c r="B168" s="54" t="s">
        <v>190</v>
      </c>
      <c r="C168" s="20" t="s">
        <v>111</v>
      </c>
      <c r="D168" s="277">
        <v>743</v>
      </c>
      <c r="E168" s="233">
        <v>779</v>
      </c>
      <c r="F168" s="233">
        <v>956</v>
      </c>
      <c r="G168" s="8"/>
    </row>
    <row r="169" spans="1:7" s="8" customFormat="1" ht="15" customHeight="1" x14ac:dyDescent="0.15">
      <c r="A169" s="55" t="s">
        <v>195</v>
      </c>
      <c r="B169" s="56" t="s">
        <v>196</v>
      </c>
      <c r="C169" s="16" t="s">
        <v>23</v>
      </c>
      <c r="D169" s="277">
        <v>600</v>
      </c>
      <c r="E169" s="233">
        <v>628</v>
      </c>
      <c r="F169" s="233">
        <v>771</v>
      </c>
    </row>
    <row r="170" spans="1:7" s="9" customFormat="1" ht="15" customHeight="1" x14ac:dyDescent="0.15">
      <c r="A170" s="53" t="s">
        <v>199</v>
      </c>
      <c r="B170" s="54" t="s">
        <v>200</v>
      </c>
      <c r="C170" s="20" t="s">
        <v>21</v>
      </c>
      <c r="D170" s="277">
        <v>595</v>
      </c>
      <c r="E170" s="233">
        <v>624</v>
      </c>
      <c r="F170" s="233">
        <v>765</v>
      </c>
      <c r="G170" s="8"/>
    </row>
    <row r="171" spans="1:7" s="17" customFormat="1" ht="15" customHeight="1" thickBot="1" x14ac:dyDescent="0.2">
      <c r="A171" s="155" t="s">
        <v>201</v>
      </c>
      <c r="B171" s="156" t="s">
        <v>200</v>
      </c>
      <c r="C171" s="163" t="s">
        <v>22</v>
      </c>
      <c r="D171" s="278">
        <v>651</v>
      </c>
      <c r="E171" s="235">
        <v>682</v>
      </c>
      <c r="F171" s="235">
        <v>837</v>
      </c>
      <c r="G171" s="8"/>
    </row>
    <row r="172" spans="1:7" s="186" customFormat="1" ht="5" customHeight="1" x14ac:dyDescent="0.15">
      <c r="A172" s="111"/>
      <c r="B172" s="109"/>
      <c r="C172" s="32"/>
      <c r="D172" s="90"/>
      <c r="E172" s="207">
        <f t="shared" si="6"/>
        <v>0</v>
      </c>
      <c r="F172" s="232">
        <f t="shared" si="7"/>
        <v>0</v>
      </c>
      <c r="G172" s="8"/>
    </row>
    <row r="173" spans="1:7" s="18" customFormat="1" ht="3" customHeight="1" x14ac:dyDescent="0.15">
      <c r="A173" s="112"/>
      <c r="B173" s="110"/>
      <c r="C173" s="25"/>
      <c r="D173" s="41"/>
      <c r="E173" s="207">
        <f t="shared" si="6"/>
        <v>0</v>
      </c>
      <c r="F173" s="232">
        <f t="shared" si="7"/>
        <v>0</v>
      </c>
      <c r="G173" s="8"/>
    </row>
    <row r="174" spans="1:7" s="11" customFormat="1" ht="15" customHeight="1" x14ac:dyDescent="0.15">
      <c r="A174" s="47" t="s">
        <v>5</v>
      </c>
      <c r="D174" s="89"/>
      <c r="E174" s="207">
        <f t="shared" si="6"/>
        <v>0</v>
      </c>
      <c r="F174" s="232">
        <f t="shared" si="7"/>
        <v>0</v>
      </c>
      <c r="G174" s="8"/>
    </row>
    <row r="175" spans="1:7" s="17" customFormat="1" ht="15" customHeight="1" x14ac:dyDescent="0.15">
      <c r="A175" s="55" t="s">
        <v>228</v>
      </c>
      <c r="B175" s="56" t="s">
        <v>1</v>
      </c>
      <c r="C175" s="16" t="s">
        <v>6</v>
      </c>
      <c r="D175" s="277">
        <v>556</v>
      </c>
      <c r="E175" s="233">
        <v>583</v>
      </c>
      <c r="F175" s="233">
        <v>716</v>
      </c>
      <c r="G175" s="8"/>
    </row>
    <row r="176" spans="1:7" ht="15" customHeight="1" x14ac:dyDescent="0.15">
      <c r="A176" s="53" t="s">
        <v>229</v>
      </c>
      <c r="B176" s="54" t="s">
        <v>1</v>
      </c>
      <c r="C176" s="20" t="s">
        <v>7</v>
      </c>
      <c r="D176" s="277">
        <v>595</v>
      </c>
      <c r="E176" s="233">
        <v>624</v>
      </c>
      <c r="F176" s="233">
        <v>765</v>
      </c>
      <c r="G176" s="8"/>
    </row>
    <row r="177" spans="1:9" s="17" customFormat="1" ht="15" customHeight="1" x14ac:dyDescent="0.15">
      <c r="A177" s="57" t="s">
        <v>230</v>
      </c>
      <c r="B177" s="58" t="s">
        <v>1</v>
      </c>
      <c r="C177" s="22" t="s">
        <v>8</v>
      </c>
      <c r="D177" s="279">
        <v>704</v>
      </c>
      <c r="E177" s="236">
        <v>737</v>
      </c>
      <c r="F177" s="236">
        <v>905</v>
      </c>
      <c r="G177" s="8"/>
    </row>
    <row r="178" spans="1:9" s="18" customFormat="1" ht="3" customHeight="1" x14ac:dyDescent="0.15">
      <c r="A178" s="112"/>
      <c r="B178" s="110"/>
      <c r="C178" s="25"/>
      <c r="D178" s="41"/>
      <c r="E178" s="207">
        <f t="shared" si="6"/>
        <v>0</v>
      </c>
      <c r="F178" s="232">
        <f t="shared" si="7"/>
        <v>0</v>
      </c>
      <c r="G178" s="8"/>
    </row>
    <row r="179" spans="1:9" s="7" customFormat="1" ht="15" customHeight="1" x14ac:dyDescent="0.15">
      <c r="A179" s="51" t="s">
        <v>0</v>
      </c>
      <c r="B179" s="115"/>
      <c r="C179" s="19"/>
      <c r="D179" s="43"/>
      <c r="E179" s="207">
        <f t="shared" si="6"/>
        <v>0</v>
      </c>
      <c r="F179" s="232">
        <f t="shared" si="7"/>
        <v>0</v>
      </c>
      <c r="G179" s="8"/>
    </row>
    <row r="180" spans="1:9" s="17" customFormat="1" ht="15" customHeight="1" x14ac:dyDescent="0.15">
      <c r="A180" s="55" t="s">
        <v>147</v>
      </c>
      <c r="B180" s="56" t="s">
        <v>1</v>
      </c>
      <c r="C180" s="16" t="s">
        <v>2</v>
      </c>
      <c r="D180" s="277">
        <v>348</v>
      </c>
      <c r="E180" s="233">
        <v>364</v>
      </c>
      <c r="F180" s="233">
        <v>447</v>
      </c>
      <c r="G180" s="8"/>
      <c r="H180" s="196"/>
      <c r="I180" s="196"/>
    </row>
    <row r="181" spans="1:9" s="9" customFormat="1" ht="15" customHeight="1" x14ac:dyDescent="0.15">
      <c r="A181" s="53" t="s">
        <v>148</v>
      </c>
      <c r="B181" s="54" t="s">
        <v>1</v>
      </c>
      <c r="C181" s="20" t="s">
        <v>3</v>
      </c>
      <c r="D181" s="277">
        <v>406</v>
      </c>
      <c r="E181" s="233">
        <v>426</v>
      </c>
      <c r="F181" s="233">
        <v>522</v>
      </c>
      <c r="G181" s="8"/>
      <c r="H181" s="196"/>
      <c r="I181" s="196"/>
    </row>
    <row r="182" spans="1:9" s="23" customFormat="1" ht="15" customHeight="1" x14ac:dyDescent="0.15">
      <c r="A182" s="57" t="s">
        <v>149</v>
      </c>
      <c r="B182" s="58" t="s">
        <v>1</v>
      </c>
      <c r="C182" s="22" t="s">
        <v>4</v>
      </c>
      <c r="D182" s="279">
        <v>494</v>
      </c>
      <c r="E182" s="236">
        <v>517</v>
      </c>
      <c r="F182" s="236">
        <v>634</v>
      </c>
      <c r="G182" s="8"/>
      <c r="H182" s="196"/>
      <c r="I182" s="196"/>
    </row>
    <row r="183" spans="1:9" s="9" customFormat="1" ht="15" customHeight="1" x14ac:dyDescent="0.15">
      <c r="A183" s="53" t="s">
        <v>150</v>
      </c>
      <c r="B183" s="54" t="s">
        <v>1</v>
      </c>
      <c r="C183" s="20" t="s">
        <v>99</v>
      </c>
      <c r="D183" s="277">
        <v>514</v>
      </c>
      <c r="E183" s="233">
        <v>539</v>
      </c>
      <c r="F183" s="233">
        <v>662</v>
      </c>
      <c r="G183" s="8"/>
      <c r="H183" s="196"/>
      <c r="I183" s="196"/>
    </row>
    <row r="184" spans="1:9" s="23" customFormat="1" ht="15" customHeight="1" x14ac:dyDescent="0.15">
      <c r="A184" s="57" t="s">
        <v>151</v>
      </c>
      <c r="B184" s="58" t="s">
        <v>1</v>
      </c>
      <c r="C184" s="22" t="s">
        <v>100</v>
      </c>
      <c r="D184" s="279">
        <v>399</v>
      </c>
      <c r="E184" s="236">
        <v>418</v>
      </c>
      <c r="F184" s="236">
        <v>513</v>
      </c>
      <c r="G184" s="8"/>
      <c r="H184" s="196"/>
      <c r="I184" s="196"/>
    </row>
    <row r="185" spans="1:9" s="9" customFormat="1" ht="15" customHeight="1" x14ac:dyDescent="0.15">
      <c r="A185" s="53" t="s">
        <v>152</v>
      </c>
      <c r="B185" s="54" t="s">
        <v>1</v>
      </c>
      <c r="C185" s="20" t="s">
        <v>101</v>
      </c>
      <c r="D185" s="277">
        <v>476</v>
      </c>
      <c r="E185" s="233">
        <v>498</v>
      </c>
      <c r="F185" s="233">
        <v>612</v>
      </c>
      <c r="G185" s="8"/>
      <c r="H185" s="196"/>
      <c r="I185" s="196"/>
    </row>
    <row r="186" spans="1:9" s="8" customFormat="1" ht="15" customHeight="1" x14ac:dyDescent="0.15">
      <c r="A186" s="55" t="s">
        <v>153</v>
      </c>
      <c r="B186" s="56" t="s">
        <v>1</v>
      </c>
      <c r="C186" s="16" t="s">
        <v>102</v>
      </c>
      <c r="D186" s="277">
        <v>564</v>
      </c>
      <c r="E186" s="233">
        <v>591</v>
      </c>
      <c r="F186" s="233">
        <v>725</v>
      </c>
      <c r="H186" s="196"/>
      <c r="I186" s="196"/>
    </row>
    <row r="187" spans="1:9" s="9" customFormat="1" ht="15" customHeight="1" x14ac:dyDescent="0.15">
      <c r="A187" s="53" t="s">
        <v>154</v>
      </c>
      <c r="B187" s="54" t="s">
        <v>1</v>
      </c>
      <c r="C187" s="20" t="s">
        <v>103</v>
      </c>
      <c r="D187" s="277">
        <v>622</v>
      </c>
      <c r="E187" s="233">
        <v>651</v>
      </c>
      <c r="F187" s="233">
        <v>799</v>
      </c>
      <c r="G187" s="8"/>
      <c r="H187" s="196"/>
      <c r="I187" s="196"/>
    </row>
    <row r="188" spans="1:9" s="186" customFormat="1" ht="3" customHeight="1" thickBot="1" x14ac:dyDescent="0.2">
      <c r="A188" s="170"/>
      <c r="B188" s="171"/>
      <c r="C188" s="72"/>
      <c r="D188" s="172"/>
      <c r="E188" s="207">
        <f t="shared" si="6"/>
        <v>0</v>
      </c>
      <c r="F188" s="232">
        <f t="shared" si="7"/>
        <v>0</v>
      </c>
      <c r="G188" s="8"/>
    </row>
    <row r="189" spans="1:9" s="18" customFormat="1" ht="3" customHeight="1" x14ac:dyDescent="0.15">
      <c r="A189" s="112"/>
      <c r="B189" s="110"/>
      <c r="C189" s="25"/>
      <c r="D189" s="41"/>
      <c r="E189" s="207">
        <f t="shared" si="6"/>
        <v>0</v>
      </c>
      <c r="F189" s="232">
        <f t="shared" si="7"/>
        <v>0</v>
      </c>
      <c r="G189" s="8"/>
    </row>
    <row r="190" spans="1:9" s="11" customFormat="1" ht="15" customHeight="1" x14ac:dyDescent="0.15">
      <c r="A190" s="47" t="s">
        <v>11</v>
      </c>
      <c r="D190" s="89"/>
      <c r="E190" s="207">
        <f t="shared" si="6"/>
        <v>0</v>
      </c>
      <c r="F190" s="232">
        <f t="shared" si="7"/>
        <v>0</v>
      </c>
      <c r="G190" s="8"/>
    </row>
    <row r="191" spans="1:9" s="17" customFormat="1" ht="15" customHeight="1" x14ac:dyDescent="0.15">
      <c r="A191" s="55" t="s">
        <v>236</v>
      </c>
      <c r="B191" s="56" t="s">
        <v>1</v>
      </c>
      <c r="C191" s="14" t="s">
        <v>6</v>
      </c>
      <c r="D191" s="277">
        <v>459</v>
      </c>
      <c r="E191" s="233">
        <v>481</v>
      </c>
      <c r="F191" s="233">
        <v>590</v>
      </c>
      <c r="G191" s="8"/>
    </row>
    <row r="192" spans="1:9" ht="15" customHeight="1" x14ac:dyDescent="0.15">
      <c r="A192" s="53" t="s">
        <v>237</v>
      </c>
      <c r="B192" s="54" t="s">
        <v>1</v>
      </c>
      <c r="C192" s="13" t="s">
        <v>7</v>
      </c>
      <c r="D192" s="277">
        <v>516</v>
      </c>
      <c r="E192" s="233">
        <v>540</v>
      </c>
      <c r="F192" s="233">
        <v>663</v>
      </c>
      <c r="G192" s="8"/>
    </row>
    <row r="193" spans="1:7" s="17" customFormat="1" ht="15" customHeight="1" x14ac:dyDescent="0.15">
      <c r="A193" s="55" t="s">
        <v>238</v>
      </c>
      <c r="B193" s="56" t="s">
        <v>1</v>
      </c>
      <c r="C193" s="14" t="s">
        <v>12</v>
      </c>
      <c r="D193" s="277">
        <v>607</v>
      </c>
      <c r="E193" s="233">
        <v>636</v>
      </c>
      <c r="F193" s="233">
        <v>780</v>
      </c>
      <c r="G193" s="8"/>
    </row>
    <row r="194" spans="1:7" ht="15" customHeight="1" x14ac:dyDescent="0.15">
      <c r="A194" s="53" t="s">
        <v>239</v>
      </c>
      <c r="B194" s="54" t="s">
        <v>1</v>
      </c>
      <c r="C194" s="13" t="s">
        <v>13</v>
      </c>
      <c r="D194" s="277">
        <v>667</v>
      </c>
      <c r="E194" s="233">
        <v>698</v>
      </c>
      <c r="F194" s="233">
        <v>857</v>
      </c>
      <c r="G194" s="8"/>
    </row>
    <row r="195" spans="1:7" s="18" customFormat="1" ht="3" customHeight="1" x14ac:dyDescent="0.15">
      <c r="A195" s="112"/>
      <c r="B195" s="110"/>
      <c r="C195" s="25"/>
      <c r="D195" s="41"/>
      <c r="E195" s="207">
        <f t="shared" ref="E195:E246" si="8">ROUND(D195*110%,0)</f>
        <v>0</v>
      </c>
      <c r="F195" s="232">
        <f t="shared" ref="F195:F246" si="9">ROUND(D195*135%,0)</f>
        <v>0</v>
      </c>
      <c r="G195" s="8"/>
    </row>
    <row r="196" spans="1:7" s="11" customFormat="1" ht="15" customHeight="1" x14ac:dyDescent="0.15">
      <c r="A196" s="47" t="s">
        <v>213</v>
      </c>
      <c r="D196" s="89"/>
      <c r="E196" s="207">
        <f t="shared" si="8"/>
        <v>0</v>
      </c>
      <c r="F196" s="232">
        <f t="shared" si="9"/>
        <v>0</v>
      </c>
      <c r="G196" s="8"/>
    </row>
    <row r="197" spans="1:7" s="17" customFormat="1" ht="15" customHeight="1" x14ac:dyDescent="0.15">
      <c r="A197" s="55" t="s">
        <v>210</v>
      </c>
      <c r="B197" s="56" t="s">
        <v>1</v>
      </c>
      <c r="C197" s="14" t="s">
        <v>14</v>
      </c>
      <c r="D197" s="277">
        <v>543</v>
      </c>
      <c r="E197" s="233">
        <v>569</v>
      </c>
      <c r="F197" s="233">
        <v>698</v>
      </c>
      <c r="G197" s="8"/>
    </row>
    <row r="198" spans="1:7" ht="15" customHeight="1" x14ac:dyDescent="0.15">
      <c r="A198" s="53" t="s">
        <v>211</v>
      </c>
      <c r="B198" s="54" t="s">
        <v>1</v>
      </c>
      <c r="C198" s="13" t="s">
        <v>209</v>
      </c>
      <c r="D198" s="277">
        <v>668</v>
      </c>
      <c r="E198" s="233">
        <v>700</v>
      </c>
      <c r="F198" s="233">
        <v>859</v>
      </c>
      <c r="G198" s="8"/>
    </row>
    <row r="199" spans="1:7" s="17" customFormat="1" ht="15" customHeight="1" x14ac:dyDescent="0.15">
      <c r="A199" s="55" t="s">
        <v>212</v>
      </c>
      <c r="B199" s="56" t="s">
        <v>1</v>
      </c>
      <c r="C199" s="14" t="s">
        <v>15</v>
      </c>
      <c r="D199" s="277">
        <v>747</v>
      </c>
      <c r="E199" s="233">
        <v>782</v>
      </c>
      <c r="F199" s="233">
        <v>960</v>
      </c>
      <c r="G199" s="8"/>
    </row>
    <row r="200" spans="1:7" s="18" customFormat="1" ht="3" customHeight="1" x14ac:dyDescent="0.15">
      <c r="A200" s="112"/>
      <c r="B200" s="110"/>
      <c r="C200" s="25"/>
      <c r="D200" s="41"/>
      <c r="E200" s="207">
        <f t="shared" si="8"/>
        <v>0</v>
      </c>
      <c r="F200" s="232">
        <f t="shared" si="9"/>
        <v>0</v>
      </c>
      <c r="G200" s="8"/>
    </row>
    <row r="201" spans="1:7" s="11" customFormat="1" ht="15" customHeight="1" x14ac:dyDescent="0.15">
      <c r="A201" s="47" t="s">
        <v>121</v>
      </c>
      <c r="D201" s="89"/>
      <c r="E201" s="207">
        <f t="shared" si="8"/>
        <v>0</v>
      </c>
      <c r="F201" s="232">
        <f t="shared" si="9"/>
        <v>0</v>
      </c>
      <c r="G201" s="8"/>
    </row>
    <row r="202" spans="1:7" s="17" customFormat="1" ht="15" customHeight="1" x14ac:dyDescent="0.15">
      <c r="A202" s="55" t="s">
        <v>206</v>
      </c>
      <c r="B202" s="56" t="s">
        <v>1</v>
      </c>
      <c r="C202" s="14" t="s">
        <v>9</v>
      </c>
      <c r="D202" s="277">
        <v>405</v>
      </c>
      <c r="E202" s="233">
        <v>425</v>
      </c>
      <c r="F202" s="233">
        <v>521</v>
      </c>
      <c r="G202" s="8"/>
    </row>
    <row r="203" spans="1:7" ht="15" customHeight="1" x14ac:dyDescent="0.15">
      <c r="A203" s="53" t="s">
        <v>207</v>
      </c>
      <c r="B203" s="54" t="s">
        <v>1</v>
      </c>
      <c r="C203" s="13" t="s">
        <v>10</v>
      </c>
      <c r="D203" s="277">
        <v>460</v>
      </c>
      <c r="E203" s="233">
        <v>482</v>
      </c>
      <c r="F203" s="233">
        <v>591</v>
      </c>
      <c r="G203" s="8"/>
    </row>
    <row r="204" spans="1:7" s="17" customFormat="1" ht="15" customHeight="1" x14ac:dyDescent="0.15">
      <c r="A204" s="55" t="s">
        <v>208</v>
      </c>
      <c r="B204" s="56" t="s">
        <v>1</v>
      </c>
      <c r="C204" s="14" t="s">
        <v>70</v>
      </c>
      <c r="D204" s="277">
        <v>531</v>
      </c>
      <c r="E204" s="233">
        <v>557</v>
      </c>
      <c r="F204" s="233">
        <v>683</v>
      </c>
      <c r="G204" s="8"/>
    </row>
    <row r="205" spans="1:7" ht="15" customHeight="1" x14ac:dyDescent="0.15">
      <c r="A205" s="53" t="s">
        <v>215</v>
      </c>
      <c r="B205" s="54" t="s">
        <v>1</v>
      </c>
      <c r="C205" s="13" t="s">
        <v>214</v>
      </c>
      <c r="D205" s="277">
        <v>600</v>
      </c>
      <c r="E205" s="233">
        <v>628</v>
      </c>
      <c r="F205" s="233">
        <v>771</v>
      </c>
      <c r="G205" s="8"/>
    </row>
    <row r="206" spans="1:7" s="17" customFormat="1" ht="15" customHeight="1" x14ac:dyDescent="0.15">
      <c r="A206" s="55" t="s">
        <v>216</v>
      </c>
      <c r="B206" s="56" t="s">
        <v>1</v>
      </c>
      <c r="C206" s="14" t="s">
        <v>74</v>
      </c>
      <c r="D206" s="277">
        <v>654</v>
      </c>
      <c r="E206" s="233">
        <v>685</v>
      </c>
      <c r="F206" s="233">
        <v>841</v>
      </c>
      <c r="G206" s="8"/>
    </row>
    <row r="207" spans="1:7" s="18" customFormat="1" ht="3" customHeight="1" x14ac:dyDescent="0.15">
      <c r="A207" s="112"/>
      <c r="B207" s="110"/>
      <c r="C207" s="25"/>
      <c r="D207" s="41"/>
      <c r="E207" s="207">
        <f t="shared" si="8"/>
        <v>0</v>
      </c>
      <c r="F207" s="232">
        <f t="shared" si="9"/>
        <v>0</v>
      </c>
      <c r="G207" s="8"/>
    </row>
    <row r="208" spans="1:7" s="11" customFormat="1" ht="15" customHeight="1" x14ac:dyDescent="0.15">
      <c r="A208" s="47"/>
      <c r="D208" s="92"/>
      <c r="E208" s="207">
        <f t="shared" si="8"/>
        <v>0</v>
      </c>
      <c r="F208" s="232">
        <f t="shared" si="9"/>
        <v>0</v>
      </c>
      <c r="G208" s="8"/>
    </row>
    <row r="209" spans="1:7" s="17" customFormat="1" ht="15" customHeight="1" x14ac:dyDescent="0.15">
      <c r="A209" s="55"/>
      <c r="B209" s="56"/>
      <c r="C209" s="14"/>
      <c r="D209" s="38"/>
      <c r="E209" s="207">
        <f t="shared" si="8"/>
        <v>0</v>
      </c>
      <c r="F209" s="232">
        <f t="shared" si="9"/>
        <v>0</v>
      </c>
      <c r="G209" s="8"/>
    </row>
    <row r="210" spans="1:7" ht="15" customHeight="1" x14ac:dyDescent="0.15">
      <c r="A210" s="53"/>
      <c r="B210" s="54"/>
      <c r="C210" s="13"/>
      <c r="D210" s="39"/>
      <c r="E210" s="207">
        <f t="shared" si="8"/>
        <v>0</v>
      </c>
      <c r="F210" s="232">
        <f t="shared" si="9"/>
        <v>0</v>
      </c>
      <c r="G210" s="8"/>
    </row>
    <row r="211" spans="1:7" s="17" customFormat="1" ht="15" customHeight="1" x14ac:dyDescent="0.15">
      <c r="A211" s="55"/>
      <c r="B211" s="56"/>
      <c r="C211" s="14"/>
      <c r="D211" s="38"/>
      <c r="E211" s="207">
        <f t="shared" si="8"/>
        <v>0</v>
      </c>
      <c r="F211" s="232">
        <f t="shared" si="9"/>
        <v>0</v>
      </c>
      <c r="G211" s="8"/>
    </row>
    <row r="212" spans="1:7" s="18" customFormat="1" ht="3" customHeight="1" x14ac:dyDescent="0.15">
      <c r="A212" s="112"/>
      <c r="B212" s="110"/>
      <c r="C212" s="25"/>
      <c r="D212" s="41"/>
      <c r="E212" s="207">
        <f t="shared" si="8"/>
        <v>0</v>
      </c>
      <c r="F212" s="232">
        <f t="shared" si="9"/>
        <v>0</v>
      </c>
      <c r="G212" s="8"/>
    </row>
    <row r="213" spans="1:7" s="7" customFormat="1" ht="15" customHeight="1" x14ac:dyDescent="0.15">
      <c r="A213" s="51" t="s">
        <v>185</v>
      </c>
      <c r="B213" s="115"/>
      <c r="C213" s="19"/>
      <c r="D213" s="43"/>
      <c r="E213" s="207">
        <f t="shared" si="8"/>
        <v>0</v>
      </c>
      <c r="F213" s="232">
        <f t="shared" si="9"/>
        <v>0</v>
      </c>
      <c r="G213" s="8"/>
    </row>
    <row r="214" spans="1:7" ht="15" customHeight="1" x14ac:dyDescent="0.15">
      <c r="A214" s="53" t="s">
        <v>162</v>
      </c>
      <c r="B214" s="54" t="s">
        <v>1</v>
      </c>
      <c r="C214" s="13" t="s">
        <v>73</v>
      </c>
      <c r="D214" s="277">
        <v>694</v>
      </c>
      <c r="E214" s="233">
        <v>760</v>
      </c>
      <c r="F214" s="233">
        <v>933</v>
      </c>
      <c r="G214" s="8"/>
    </row>
    <row r="215" spans="1:7" s="17" customFormat="1" ht="15" customHeight="1" x14ac:dyDescent="0.15">
      <c r="A215" s="55" t="s">
        <v>163</v>
      </c>
      <c r="B215" s="56" t="s">
        <v>1</v>
      </c>
      <c r="C215" s="14" t="s">
        <v>74</v>
      </c>
      <c r="D215" s="277">
        <v>778</v>
      </c>
      <c r="E215" s="233">
        <v>853</v>
      </c>
      <c r="F215" s="233">
        <v>1046</v>
      </c>
      <c r="G215" s="8"/>
    </row>
    <row r="216" spans="1:7" ht="15" customHeight="1" x14ac:dyDescent="0.15">
      <c r="A216" s="53" t="s">
        <v>164</v>
      </c>
      <c r="B216" s="54" t="s">
        <v>1</v>
      </c>
      <c r="C216" s="13" t="s">
        <v>75</v>
      </c>
      <c r="D216" s="277">
        <v>888</v>
      </c>
      <c r="E216" s="233">
        <v>972</v>
      </c>
      <c r="F216" s="233">
        <v>1193</v>
      </c>
      <c r="G216" s="8"/>
    </row>
    <row r="217" spans="1:7" s="18" customFormat="1" ht="3" customHeight="1" x14ac:dyDescent="0.15">
      <c r="A217" s="112"/>
      <c r="B217" s="110"/>
      <c r="C217" s="25"/>
      <c r="D217" s="41"/>
      <c r="E217" s="207">
        <f t="shared" si="8"/>
        <v>0</v>
      </c>
      <c r="F217" s="232">
        <f t="shared" si="9"/>
        <v>0</v>
      </c>
      <c r="G217" s="8"/>
    </row>
    <row r="218" spans="1:7" s="11" customFormat="1" ht="15" customHeight="1" x14ac:dyDescent="0.15">
      <c r="A218" s="47" t="s">
        <v>223</v>
      </c>
      <c r="D218" s="89"/>
      <c r="E218" s="207">
        <f t="shared" si="8"/>
        <v>0</v>
      </c>
      <c r="F218" s="232">
        <f t="shared" si="9"/>
        <v>0</v>
      </c>
      <c r="G218" s="8"/>
    </row>
    <row r="219" spans="1:7" s="17" customFormat="1" ht="15" customHeight="1" x14ac:dyDescent="0.15">
      <c r="A219" s="55" t="s">
        <v>224</v>
      </c>
      <c r="B219" s="56" t="s">
        <v>1</v>
      </c>
      <c r="C219" s="14" t="s">
        <v>6</v>
      </c>
      <c r="D219" s="277">
        <v>534</v>
      </c>
      <c r="E219" s="233">
        <v>560</v>
      </c>
      <c r="F219" s="233">
        <v>687</v>
      </c>
      <c r="G219" s="8"/>
    </row>
    <row r="220" spans="1:7" ht="15" customHeight="1" x14ac:dyDescent="0.15">
      <c r="A220" s="53" t="s">
        <v>225</v>
      </c>
      <c r="B220" s="54" t="s">
        <v>1</v>
      </c>
      <c r="C220" s="13" t="s">
        <v>7</v>
      </c>
      <c r="D220" s="277">
        <v>600</v>
      </c>
      <c r="E220" s="233">
        <v>628</v>
      </c>
      <c r="F220" s="233">
        <v>771</v>
      </c>
      <c r="G220" s="8"/>
    </row>
    <row r="221" spans="1:7" s="17" customFormat="1" ht="15" customHeight="1" x14ac:dyDescent="0.15">
      <c r="A221" s="57" t="s">
        <v>226</v>
      </c>
      <c r="B221" s="58" t="s">
        <v>1</v>
      </c>
      <c r="C221" s="21" t="s">
        <v>8</v>
      </c>
      <c r="D221" s="279">
        <v>670</v>
      </c>
      <c r="E221" s="236">
        <v>702</v>
      </c>
      <c r="F221" s="236">
        <v>861</v>
      </c>
      <c r="G221" s="8"/>
    </row>
    <row r="222" spans="1:7" ht="15" customHeight="1" x14ac:dyDescent="0.15">
      <c r="A222" s="53" t="s">
        <v>227</v>
      </c>
      <c r="B222" s="54" t="s">
        <v>1</v>
      </c>
      <c r="C222" s="13" t="s">
        <v>13</v>
      </c>
      <c r="D222" s="277">
        <v>743</v>
      </c>
      <c r="E222" s="233">
        <v>779</v>
      </c>
      <c r="F222" s="233">
        <v>956</v>
      </c>
      <c r="G222" s="8"/>
    </row>
    <row r="223" spans="1:7" s="18" customFormat="1" ht="3" customHeight="1" x14ac:dyDescent="0.15">
      <c r="A223" s="112"/>
      <c r="B223" s="110"/>
      <c r="C223" s="25"/>
      <c r="D223" s="41"/>
      <c r="E223" s="207">
        <f t="shared" si="8"/>
        <v>0</v>
      </c>
      <c r="F223" s="232">
        <f t="shared" si="9"/>
        <v>0</v>
      </c>
      <c r="G223" s="8"/>
    </row>
    <row r="224" spans="1:7" s="11" customFormat="1" ht="15" customHeight="1" x14ac:dyDescent="0.15">
      <c r="A224" s="47" t="s">
        <v>231</v>
      </c>
      <c r="D224" s="89"/>
      <c r="E224" s="207">
        <f t="shared" si="8"/>
        <v>0</v>
      </c>
      <c r="F224" s="232">
        <f t="shared" si="9"/>
        <v>0</v>
      </c>
      <c r="G224" s="8"/>
    </row>
    <row r="225" spans="1:7" s="17" customFormat="1" ht="15" customHeight="1" x14ac:dyDescent="0.15">
      <c r="A225" s="55" t="s">
        <v>232</v>
      </c>
      <c r="B225" s="56" t="s">
        <v>95</v>
      </c>
      <c r="C225" s="14" t="s">
        <v>379</v>
      </c>
      <c r="D225" s="277">
        <v>556</v>
      </c>
      <c r="E225" s="233">
        <v>583</v>
      </c>
      <c r="F225" s="233">
        <v>716</v>
      </c>
      <c r="G225" s="8"/>
    </row>
    <row r="226" spans="1:7" s="17" customFormat="1" ht="15" customHeight="1" x14ac:dyDescent="0.15">
      <c r="A226" s="53" t="s">
        <v>348</v>
      </c>
      <c r="B226" s="54" t="s">
        <v>95</v>
      </c>
      <c r="C226" s="13" t="s">
        <v>378</v>
      </c>
      <c r="D226" s="277">
        <v>639</v>
      </c>
      <c r="E226" s="233">
        <v>670</v>
      </c>
      <c r="F226" s="233">
        <v>822</v>
      </c>
      <c r="G226" s="8"/>
    </row>
    <row r="227" spans="1:7" s="17" customFormat="1" ht="15" customHeight="1" x14ac:dyDescent="0.15">
      <c r="A227" s="55" t="s">
        <v>233</v>
      </c>
      <c r="B227" s="56" t="s">
        <v>95</v>
      </c>
      <c r="C227" s="14" t="s">
        <v>14</v>
      </c>
      <c r="D227" s="277">
        <v>569</v>
      </c>
      <c r="E227" s="233">
        <v>596</v>
      </c>
      <c r="F227" s="233">
        <v>732</v>
      </c>
      <c r="G227" s="8"/>
    </row>
    <row r="228" spans="1:7" ht="15" customHeight="1" x14ac:dyDescent="0.15">
      <c r="A228" s="53" t="s">
        <v>234</v>
      </c>
      <c r="B228" s="54" t="s">
        <v>95</v>
      </c>
      <c r="C228" s="13" t="s">
        <v>349</v>
      </c>
      <c r="D228" s="277">
        <v>643</v>
      </c>
      <c r="E228" s="233">
        <v>673</v>
      </c>
      <c r="F228" s="233">
        <v>826</v>
      </c>
      <c r="G228" s="8"/>
    </row>
    <row r="229" spans="1:7" s="17" customFormat="1" ht="15" customHeight="1" x14ac:dyDescent="0.15">
      <c r="A229" s="55" t="s">
        <v>235</v>
      </c>
      <c r="B229" s="56" t="s">
        <v>95</v>
      </c>
      <c r="C229" s="14" t="s">
        <v>16</v>
      </c>
      <c r="D229" s="277">
        <v>720</v>
      </c>
      <c r="E229" s="233">
        <v>755</v>
      </c>
      <c r="F229" s="233">
        <v>926</v>
      </c>
      <c r="G229" s="8"/>
    </row>
    <row r="230" spans="1:7" s="186" customFormat="1" ht="3" customHeight="1" x14ac:dyDescent="0.15">
      <c r="A230" s="111"/>
      <c r="B230" s="109"/>
      <c r="C230" s="32"/>
      <c r="D230" s="90"/>
      <c r="E230" s="207">
        <f t="shared" si="8"/>
        <v>0</v>
      </c>
      <c r="F230" s="232">
        <f t="shared" si="9"/>
        <v>0</v>
      </c>
      <c r="G230" s="8"/>
    </row>
    <row r="231" spans="1:7" ht="3" customHeight="1" thickBot="1" x14ac:dyDescent="0.2">
      <c r="A231" s="103"/>
      <c r="B231" s="117"/>
      <c r="C231" s="76"/>
      <c r="D231" s="77"/>
      <c r="E231" s="207">
        <f t="shared" si="8"/>
        <v>0</v>
      </c>
      <c r="F231" s="232">
        <f t="shared" si="9"/>
        <v>0</v>
      </c>
      <c r="G231" s="8"/>
    </row>
    <row r="232" spans="1:7" ht="15" customHeight="1" x14ac:dyDescent="0.15">
      <c r="A232" s="107" t="s">
        <v>648</v>
      </c>
      <c r="B232" s="122"/>
      <c r="C232" s="99"/>
      <c r="D232" s="88"/>
      <c r="E232" s="207">
        <f t="shared" si="8"/>
        <v>0</v>
      </c>
      <c r="F232" s="232">
        <f t="shared" si="9"/>
        <v>0</v>
      </c>
      <c r="G232" s="8"/>
    </row>
    <row r="233" spans="1:7" ht="15" customHeight="1" x14ac:dyDescent="0.15">
      <c r="A233" s="53" t="s">
        <v>649</v>
      </c>
      <c r="B233" s="54" t="s">
        <v>651</v>
      </c>
      <c r="C233" s="13" t="s">
        <v>464</v>
      </c>
      <c r="D233" s="277">
        <v>835</v>
      </c>
      <c r="E233" s="207">
        <f t="shared" si="8"/>
        <v>919</v>
      </c>
      <c r="F233" s="232">
        <f t="shared" si="9"/>
        <v>1127</v>
      </c>
      <c r="G233" s="8"/>
    </row>
    <row r="234" spans="1:7" ht="15" customHeight="1" x14ac:dyDescent="0.15">
      <c r="A234" s="55" t="s">
        <v>650</v>
      </c>
      <c r="B234" s="56" t="s">
        <v>651</v>
      </c>
      <c r="C234" s="14" t="s">
        <v>465</v>
      </c>
      <c r="D234" s="277">
        <v>928</v>
      </c>
      <c r="E234" s="207">
        <f t="shared" si="8"/>
        <v>1021</v>
      </c>
      <c r="F234" s="232">
        <f t="shared" si="9"/>
        <v>1253</v>
      </c>
      <c r="G234" s="8"/>
    </row>
    <row r="235" spans="1:7" ht="15" customHeight="1" x14ac:dyDescent="0.15">
      <c r="A235" s="55"/>
      <c r="B235" s="56"/>
      <c r="C235" s="14"/>
      <c r="D235" s="38"/>
      <c r="E235" s="207">
        <f t="shared" si="8"/>
        <v>0</v>
      </c>
      <c r="F235" s="232">
        <f t="shared" si="9"/>
        <v>0</v>
      </c>
      <c r="G235" s="8"/>
    </row>
    <row r="236" spans="1:7" ht="15" customHeight="1" x14ac:dyDescent="0.15">
      <c r="A236" s="53"/>
      <c r="B236" s="54"/>
      <c r="C236" s="13"/>
      <c r="D236" s="39"/>
      <c r="E236" s="207">
        <f t="shared" si="8"/>
        <v>0</v>
      </c>
      <c r="F236" s="232">
        <f t="shared" si="9"/>
        <v>0</v>
      </c>
      <c r="G236" s="8"/>
    </row>
    <row r="237" spans="1:7" ht="15" customHeight="1" x14ac:dyDescent="0.15">
      <c r="A237" s="55"/>
      <c r="B237" s="56"/>
      <c r="C237" s="14"/>
      <c r="D237" s="38"/>
      <c r="E237" s="207">
        <f t="shared" si="8"/>
        <v>0</v>
      </c>
      <c r="F237" s="232">
        <f t="shared" si="9"/>
        <v>0</v>
      </c>
      <c r="G237" s="8"/>
    </row>
    <row r="238" spans="1:7" s="186" customFormat="1" ht="3" customHeight="1" x14ac:dyDescent="0.15">
      <c r="A238" s="111"/>
      <c r="B238" s="109"/>
      <c r="C238" s="32"/>
      <c r="D238" s="90"/>
      <c r="E238" s="207">
        <f t="shared" si="8"/>
        <v>0</v>
      </c>
      <c r="F238" s="232">
        <f t="shared" si="9"/>
        <v>0</v>
      </c>
      <c r="G238" s="8"/>
    </row>
    <row r="239" spans="1:7" ht="15" customHeight="1" x14ac:dyDescent="0.15">
      <c r="A239" s="47" t="s">
        <v>217</v>
      </c>
      <c r="B239" s="11"/>
      <c r="C239" s="27"/>
      <c r="D239" s="89"/>
      <c r="E239" s="207">
        <f t="shared" si="8"/>
        <v>0</v>
      </c>
      <c r="F239" s="232">
        <f t="shared" si="9"/>
        <v>0</v>
      </c>
      <c r="G239" s="8"/>
    </row>
    <row r="240" spans="1:7" ht="15" customHeight="1" x14ac:dyDescent="0.15">
      <c r="A240" s="55" t="s">
        <v>218</v>
      </c>
      <c r="B240" s="56" t="s">
        <v>205</v>
      </c>
      <c r="C240" s="14" t="s">
        <v>31</v>
      </c>
      <c r="D240" s="277">
        <v>1782</v>
      </c>
      <c r="E240" s="233">
        <v>1867</v>
      </c>
      <c r="F240" s="233">
        <v>2291</v>
      </c>
      <c r="G240" s="8"/>
    </row>
    <row r="241" spans="1:7" ht="15" customHeight="1" x14ac:dyDescent="0.15">
      <c r="A241" s="53" t="s">
        <v>350</v>
      </c>
      <c r="B241" s="54" t="s">
        <v>32</v>
      </c>
      <c r="C241" s="13" t="s">
        <v>27</v>
      </c>
      <c r="D241" s="277">
        <v>495</v>
      </c>
      <c r="E241" s="233">
        <v>518</v>
      </c>
      <c r="F241" s="233">
        <v>636</v>
      </c>
      <c r="G241" s="8"/>
    </row>
    <row r="242" spans="1:7" ht="15" customHeight="1" x14ac:dyDescent="0.15">
      <c r="A242" s="55" t="s">
        <v>219</v>
      </c>
      <c r="B242" s="56" t="s">
        <v>33</v>
      </c>
      <c r="C242" s="14" t="s">
        <v>28</v>
      </c>
      <c r="D242" s="277">
        <v>540</v>
      </c>
      <c r="E242" s="233">
        <v>565</v>
      </c>
      <c r="F242" s="233">
        <v>694</v>
      </c>
      <c r="G242" s="8"/>
    </row>
    <row r="243" spans="1:7" ht="15" customHeight="1" x14ac:dyDescent="0.15">
      <c r="A243" s="53" t="s">
        <v>220</v>
      </c>
      <c r="B243" s="54" t="s">
        <v>34</v>
      </c>
      <c r="C243" s="13" t="s">
        <v>28</v>
      </c>
      <c r="D243" s="277">
        <v>540</v>
      </c>
      <c r="E243" s="233">
        <v>565</v>
      </c>
      <c r="F243" s="233">
        <v>694</v>
      </c>
      <c r="G243" s="8"/>
    </row>
    <row r="244" spans="1:7" ht="15" customHeight="1" x14ac:dyDescent="0.15">
      <c r="A244" s="55" t="s">
        <v>222</v>
      </c>
      <c r="B244" s="56" t="s">
        <v>29</v>
      </c>
      <c r="C244" s="14" t="s">
        <v>30</v>
      </c>
      <c r="D244" s="277">
        <v>205</v>
      </c>
      <c r="E244" s="233">
        <v>215</v>
      </c>
      <c r="F244" s="233">
        <v>263</v>
      </c>
      <c r="G244" s="8"/>
    </row>
    <row r="245" spans="1:7" s="186" customFormat="1" ht="3" customHeight="1" x14ac:dyDescent="0.15">
      <c r="A245" s="111"/>
      <c r="B245" s="109"/>
      <c r="C245" s="32"/>
      <c r="D245" s="90"/>
      <c r="E245" s="207">
        <f t="shared" si="8"/>
        <v>0</v>
      </c>
      <c r="F245" s="232">
        <f t="shared" si="9"/>
        <v>0</v>
      </c>
      <c r="G245" s="8"/>
    </row>
    <row r="246" spans="1:7" ht="15" customHeight="1" x14ac:dyDescent="0.15">
      <c r="A246" s="226" t="s">
        <v>240</v>
      </c>
      <c r="B246" s="227"/>
      <c r="C246" s="227"/>
      <c r="D246" s="227"/>
      <c r="E246" s="207">
        <f t="shared" si="8"/>
        <v>0</v>
      </c>
      <c r="F246" s="232">
        <f t="shared" si="9"/>
        <v>0</v>
      </c>
      <c r="G246" s="8"/>
    </row>
    <row r="247" spans="1:7" s="186" customFormat="1" ht="3" customHeight="1" x14ac:dyDescent="0.15">
      <c r="A247" s="111"/>
      <c r="B247" s="109"/>
      <c r="C247" s="32"/>
      <c r="D247" s="90"/>
      <c r="E247" s="207">
        <f t="shared" ref="E247:E294" si="10">ROUND(D247*110%,0)</f>
        <v>0</v>
      </c>
      <c r="F247" s="232">
        <f t="shared" ref="F247:F294" si="11">ROUND(D247*135%,0)</f>
        <v>0</v>
      </c>
      <c r="G247" s="8"/>
    </row>
    <row r="248" spans="1:7" ht="15" customHeight="1" x14ac:dyDescent="0.15">
      <c r="A248" s="47" t="s">
        <v>35</v>
      </c>
      <c r="B248" s="11"/>
      <c r="C248" s="11"/>
      <c r="D248" s="88"/>
      <c r="E248" s="207">
        <f t="shared" si="10"/>
        <v>0</v>
      </c>
      <c r="F248" s="232">
        <f t="shared" si="11"/>
        <v>0</v>
      </c>
      <c r="G248" s="8"/>
    </row>
    <row r="249" spans="1:7" ht="15" customHeight="1" x14ac:dyDescent="0.15">
      <c r="A249" s="53" t="s">
        <v>246</v>
      </c>
      <c r="B249" s="54" t="s">
        <v>36</v>
      </c>
      <c r="C249" s="13" t="s">
        <v>37</v>
      </c>
      <c r="D249" s="277">
        <v>693</v>
      </c>
      <c r="E249" s="233">
        <v>726</v>
      </c>
      <c r="F249" s="233">
        <v>891</v>
      </c>
      <c r="G249" s="8"/>
    </row>
    <row r="250" spans="1:7" ht="15" customHeight="1" x14ac:dyDescent="0.15">
      <c r="A250" s="55" t="s">
        <v>245</v>
      </c>
      <c r="B250" s="56" t="s">
        <v>38</v>
      </c>
      <c r="C250" s="14" t="s">
        <v>39</v>
      </c>
      <c r="D250" s="277">
        <v>1241</v>
      </c>
      <c r="E250" s="233">
        <v>1300</v>
      </c>
      <c r="F250" s="233">
        <v>1596</v>
      </c>
      <c r="G250" s="8"/>
    </row>
    <row r="251" spans="1:7" ht="15" customHeight="1" x14ac:dyDescent="0.15">
      <c r="A251" s="53" t="s">
        <v>243</v>
      </c>
      <c r="B251" s="54" t="s">
        <v>40</v>
      </c>
      <c r="C251" s="13" t="s">
        <v>41</v>
      </c>
      <c r="D251" s="277">
        <v>1006</v>
      </c>
      <c r="E251" s="233">
        <v>1054</v>
      </c>
      <c r="F251" s="233">
        <v>1293</v>
      </c>
      <c r="G251" s="8"/>
    </row>
    <row r="252" spans="1:7" ht="15" customHeight="1" x14ac:dyDescent="0.15">
      <c r="A252" s="55" t="s">
        <v>244</v>
      </c>
      <c r="B252" s="56" t="s">
        <v>56</v>
      </c>
      <c r="C252" s="14" t="s">
        <v>42</v>
      </c>
      <c r="D252" s="277">
        <v>1631</v>
      </c>
      <c r="E252" s="233">
        <v>1708</v>
      </c>
      <c r="F252" s="233">
        <v>2097</v>
      </c>
      <c r="G252" s="8"/>
    </row>
    <row r="253" spans="1:7" ht="15" customHeight="1" x14ac:dyDescent="0.15">
      <c r="A253" s="53" t="s">
        <v>247</v>
      </c>
      <c r="B253" s="54" t="s">
        <v>43</v>
      </c>
      <c r="C253" s="13" t="s">
        <v>44</v>
      </c>
      <c r="D253" s="277">
        <v>1301</v>
      </c>
      <c r="E253" s="233">
        <v>1363</v>
      </c>
      <c r="F253" s="233">
        <v>1673</v>
      </c>
      <c r="G253" s="8"/>
    </row>
    <row r="254" spans="1:7" ht="15" customHeight="1" x14ac:dyDescent="0.15">
      <c r="A254" s="55" t="s">
        <v>253</v>
      </c>
      <c r="B254" s="56" t="s">
        <v>57</v>
      </c>
      <c r="C254" s="14" t="s">
        <v>46</v>
      </c>
      <c r="D254" s="277">
        <v>464</v>
      </c>
      <c r="E254" s="233">
        <v>486</v>
      </c>
      <c r="F254" s="233">
        <v>597</v>
      </c>
      <c r="G254" s="8"/>
    </row>
    <row r="255" spans="1:7" ht="15" customHeight="1" x14ac:dyDescent="0.15">
      <c r="A255" s="53" t="s">
        <v>254</v>
      </c>
      <c r="B255" s="54" t="s">
        <v>58</v>
      </c>
      <c r="C255" s="13" t="s">
        <v>47</v>
      </c>
      <c r="D255" s="277">
        <v>594</v>
      </c>
      <c r="E255" s="233">
        <v>623</v>
      </c>
      <c r="F255" s="233">
        <v>764</v>
      </c>
      <c r="G255" s="8"/>
    </row>
    <row r="256" spans="1:7" ht="15" customHeight="1" x14ac:dyDescent="0.15">
      <c r="A256" s="55" t="s">
        <v>255</v>
      </c>
      <c r="B256" s="56" t="s">
        <v>256</v>
      </c>
      <c r="C256" s="14" t="s">
        <v>48</v>
      </c>
      <c r="D256" s="277">
        <v>516</v>
      </c>
      <c r="E256" s="233">
        <v>540</v>
      </c>
      <c r="F256" s="233">
        <v>663</v>
      </c>
      <c r="G256" s="8"/>
    </row>
    <row r="257" spans="1:7" ht="15" customHeight="1" x14ac:dyDescent="0.15">
      <c r="A257" s="176" t="s">
        <v>258</v>
      </c>
      <c r="B257" s="124" t="s">
        <v>257</v>
      </c>
      <c r="C257" s="37" t="s">
        <v>49</v>
      </c>
      <c r="D257" s="279">
        <v>876</v>
      </c>
      <c r="E257" s="236">
        <v>917</v>
      </c>
      <c r="F257" s="236">
        <v>1126</v>
      </c>
      <c r="G257" s="8"/>
    </row>
    <row r="258" spans="1:7" ht="15" customHeight="1" x14ac:dyDescent="0.15">
      <c r="A258" s="57" t="s">
        <v>259</v>
      </c>
      <c r="B258" s="58" t="s">
        <v>50</v>
      </c>
      <c r="C258" s="21" t="s">
        <v>51</v>
      </c>
      <c r="D258" s="279">
        <v>667</v>
      </c>
      <c r="E258" s="236">
        <v>698</v>
      </c>
      <c r="F258" s="236">
        <v>857</v>
      </c>
      <c r="G258" s="8"/>
    </row>
    <row r="259" spans="1:7" ht="15" customHeight="1" x14ac:dyDescent="0.15">
      <c r="A259" s="53" t="s">
        <v>242</v>
      </c>
      <c r="B259" s="54" t="s">
        <v>260</v>
      </c>
      <c r="C259" s="13" t="s">
        <v>52</v>
      </c>
      <c r="D259" s="277">
        <v>719</v>
      </c>
      <c r="E259" s="233">
        <v>754</v>
      </c>
      <c r="F259" s="233">
        <v>925</v>
      </c>
      <c r="G259" s="8"/>
    </row>
    <row r="260" spans="1:7" s="34" customFormat="1" ht="15" customHeight="1" x14ac:dyDescent="0.15">
      <c r="A260" s="228" t="s">
        <v>249</v>
      </c>
      <c r="B260" s="125" t="s">
        <v>291</v>
      </c>
      <c r="C260" s="35" t="s">
        <v>389</v>
      </c>
      <c r="D260" s="282">
        <v>1546</v>
      </c>
      <c r="E260" s="240">
        <v>1619</v>
      </c>
      <c r="F260" s="240">
        <v>1987</v>
      </c>
      <c r="G260" s="8"/>
    </row>
    <row r="261" spans="1:7" s="34" customFormat="1" ht="15" customHeight="1" x14ac:dyDescent="0.15">
      <c r="A261" s="229"/>
      <c r="B261" s="125" t="s">
        <v>292</v>
      </c>
      <c r="C261" s="35" t="s">
        <v>489</v>
      </c>
      <c r="D261" s="283">
        <v>0</v>
      </c>
      <c r="E261" s="233">
        <v>0</v>
      </c>
      <c r="F261" s="234">
        <v>0</v>
      </c>
      <c r="G261" s="8"/>
    </row>
    <row r="262" spans="1:7" ht="15" customHeight="1" x14ac:dyDescent="0.15">
      <c r="A262" s="53" t="s">
        <v>250</v>
      </c>
      <c r="B262" s="54" t="s">
        <v>248</v>
      </c>
      <c r="C262" s="13" t="s">
        <v>390</v>
      </c>
      <c r="D262" s="277">
        <v>2170</v>
      </c>
      <c r="E262" s="233">
        <v>2274</v>
      </c>
      <c r="F262" s="233">
        <v>2790</v>
      </c>
      <c r="G262" s="8"/>
    </row>
    <row r="263" spans="1:7" ht="15" customHeight="1" x14ac:dyDescent="0.15">
      <c r="A263" s="55" t="s">
        <v>336</v>
      </c>
      <c r="B263" s="56" t="s">
        <v>53</v>
      </c>
      <c r="C263" s="14" t="s">
        <v>54</v>
      </c>
      <c r="D263" s="277">
        <v>411</v>
      </c>
      <c r="E263" s="233">
        <v>430</v>
      </c>
      <c r="F263" s="233">
        <v>528</v>
      </c>
      <c r="G263" s="8"/>
    </row>
    <row r="264" spans="1:7" ht="15" customHeight="1" x14ac:dyDescent="0.15">
      <c r="A264" s="53" t="s">
        <v>337</v>
      </c>
      <c r="B264" s="54" t="s">
        <v>53</v>
      </c>
      <c r="C264" s="13" t="s">
        <v>55</v>
      </c>
      <c r="D264" s="277">
        <v>443</v>
      </c>
      <c r="E264" s="233">
        <v>464</v>
      </c>
      <c r="F264" s="233">
        <v>570</v>
      </c>
      <c r="G264" s="8"/>
    </row>
    <row r="265" spans="1:7" ht="15" customHeight="1" x14ac:dyDescent="0.15">
      <c r="A265" s="55" t="s">
        <v>251</v>
      </c>
      <c r="B265" s="56" t="s">
        <v>252</v>
      </c>
      <c r="C265" s="14" t="s">
        <v>55</v>
      </c>
      <c r="D265" s="277">
        <v>390</v>
      </c>
      <c r="E265" s="233">
        <v>408</v>
      </c>
      <c r="F265" s="233">
        <v>501</v>
      </c>
      <c r="G265" s="8"/>
    </row>
    <row r="266" spans="1:7" ht="3" customHeight="1" x14ac:dyDescent="0.15">
      <c r="A266" s="112"/>
      <c r="B266" s="110"/>
      <c r="C266" s="24"/>
      <c r="D266" s="41"/>
      <c r="E266" s="207">
        <f t="shared" si="10"/>
        <v>0</v>
      </c>
      <c r="F266" s="232">
        <f t="shared" si="11"/>
        <v>0</v>
      </c>
      <c r="G266" s="8"/>
    </row>
    <row r="267" spans="1:7" ht="15" customHeight="1" x14ac:dyDescent="0.15">
      <c r="A267" s="47"/>
      <c r="B267" s="11"/>
      <c r="C267" s="11"/>
      <c r="D267" s="89"/>
      <c r="E267" s="207">
        <f t="shared" si="10"/>
        <v>0</v>
      </c>
      <c r="F267" s="232">
        <f t="shared" si="11"/>
        <v>0</v>
      </c>
      <c r="G267" s="8"/>
    </row>
    <row r="268" spans="1:7" ht="15" customHeight="1" x14ac:dyDescent="0.15">
      <c r="A268" s="53"/>
      <c r="B268" s="54"/>
      <c r="C268" s="13"/>
      <c r="D268" s="42"/>
      <c r="E268" s="207">
        <f t="shared" si="10"/>
        <v>0</v>
      </c>
      <c r="F268" s="232">
        <f t="shared" si="11"/>
        <v>0</v>
      </c>
      <c r="G268" s="8"/>
    </row>
    <row r="269" spans="1:7" ht="15" customHeight="1" x14ac:dyDescent="0.15">
      <c r="A269" s="55"/>
      <c r="B269" s="56"/>
      <c r="C269" s="14"/>
      <c r="D269" s="38"/>
      <c r="E269" s="207">
        <f t="shared" si="10"/>
        <v>0</v>
      </c>
      <c r="F269" s="232">
        <f t="shared" si="11"/>
        <v>0</v>
      </c>
      <c r="G269" s="8"/>
    </row>
    <row r="270" spans="1:7" ht="15" customHeight="1" x14ac:dyDescent="0.15">
      <c r="A270" s="53"/>
      <c r="B270" s="54"/>
      <c r="C270" s="13"/>
      <c r="D270" s="42"/>
      <c r="E270" s="207">
        <f t="shared" si="10"/>
        <v>0</v>
      </c>
      <c r="F270" s="232">
        <f t="shared" si="11"/>
        <v>0</v>
      </c>
      <c r="G270" s="8"/>
    </row>
    <row r="271" spans="1:7" ht="15" customHeight="1" x14ac:dyDescent="0.15">
      <c r="A271" s="55"/>
      <c r="B271" s="56"/>
      <c r="C271" s="14"/>
      <c r="D271" s="38"/>
      <c r="E271" s="207">
        <f t="shared" si="10"/>
        <v>0</v>
      </c>
      <c r="F271" s="232">
        <f t="shared" si="11"/>
        <v>0</v>
      </c>
      <c r="G271" s="8"/>
    </row>
    <row r="272" spans="1:7" ht="3" customHeight="1" thickBot="1" x14ac:dyDescent="0.2">
      <c r="A272" s="104"/>
      <c r="B272" s="119"/>
      <c r="C272" s="49"/>
      <c r="D272" s="50"/>
      <c r="E272" s="207">
        <f t="shared" si="10"/>
        <v>0</v>
      </c>
      <c r="F272" s="232">
        <f t="shared" si="11"/>
        <v>0</v>
      </c>
      <c r="G272" s="8"/>
    </row>
    <row r="273" spans="1:7" ht="15" customHeight="1" x14ac:dyDescent="0.15">
      <c r="A273" s="220" t="s">
        <v>241</v>
      </c>
      <c r="B273" s="221"/>
      <c r="C273" s="221"/>
      <c r="D273" s="221"/>
      <c r="E273" s="207">
        <f t="shared" si="10"/>
        <v>0</v>
      </c>
      <c r="F273" s="232">
        <f t="shared" si="11"/>
        <v>0</v>
      </c>
      <c r="G273" s="8"/>
    </row>
    <row r="274" spans="1:7" ht="15" customHeight="1" x14ac:dyDescent="0.15">
      <c r="A274" s="47"/>
      <c r="B274" s="11"/>
      <c r="C274" s="11"/>
      <c r="D274" s="89"/>
      <c r="E274" s="207">
        <f t="shared" si="10"/>
        <v>0</v>
      </c>
      <c r="F274" s="232">
        <f t="shared" si="11"/>
        <v>0</v>
      </c>
      <c r="G274" s="8"/>
    </row>
    <row r="275" spans="1:7" ht="15" customHeight="1" x14ac:dyDescent="0.15">
      <c r="A275" s="55"/>
      <c r="B275" s="56"/>
      <c r="C275" s="14"/>
      <c r="D275" s="38"/>
      <c r="E275" s="207">
        <f t="shared" si="10"/>
        <v>0</v>
      </c>
      <c r="F275" s="232">
        <f t="shared" si="11"/>
        <v>0</v>
      </c>
      <c r="G275" s="8"/>
    </row>
    <row r="276" spans="1:7" ht="15" customHeight="1" x14ac:dyDescent="0.15">
      <c r="A276" s="53"/>
      <c r="B276" s="54"/>
      <c r="C276" s="13"/>
      <c r="D276" s="42"/>
      <c r="E276" s="207">
        <f t="shared" si="10"/>
        <v>0</v>
      </c>
      <c r="F276" s="232">
        <f t="shared" si="11"/>
        <v>0</v>
      </c>
      <c r="G276" s="8"/>
    </row>
    <row r="277" spans="1:7" ht="15" customHeight="1" x14ac:dyDescent="0.15">
      <c r="A277" s="55"/>
      <c r="B277" s="56"/>
      <c r="C277" s="14"/>
      <c r="D277" s="38"/>
      <c r="E277" s="207">
        <f t="shared" si="10"/>
        <v>0</v>
      </c>
      <c r="F277" s="232">
        <f t="shared" si="11"/>
        <v>0</v>
      </c>
      <c r="G277" s="8"/>
    </row>
    <row r="278" spans="1:7" ht="3" customHeight="1" x14ac:dyDescent="0.15">
      <c r="A278" s="112"/>
      <c r="B278" s="110"/>
      <c r="C278" s="24"/>
      <c r="D278" s="41"/>
      <c r="E278" s="207">
        <f t="shared" si="10"/>
        <v>0</v>
      </c>
      <c r="F278" s="232">
        <f t="shared" si="11"/>
        <v>0</v>
      </c>
      <c r="G278" s="8"/>
    </row>
    <row r="279" spans="1:7" s="11" customFormat="1" ht="15" customHeight="1" x14ac:dyDescent="0.15">
      <c r="A279" s="47" t="s">
        <v>484</v>
      </c>
      <c r="D279" s="92"/>
      <c r="E279" s="207">
        <f t="shared" si="10"/>
        <v>0</v>
      </c>
      <c r="F279" s="232">
        <f t="shared" si="11"/>
        <v>0</v>
      </c>
      <c r="G279" s="8"/>
    </row>
    <row r="280" spans="1:7" ht="15" customHeight="1" x14ac:dyDescent="0.15">
      <c r="A280" s="55" t="s">
        <v>582</v>
      </c>
      <c r="B280" s="56" t="s">
        <v>262</v>
      </c>
      <c r="C280" s="14" t="s">
        <v>85</v>
      </c>
      <c r="D280" s="277">
        <v>579</v>
      </c>
      <c r="E280" s="233">
        <v>606</v>
      </c>
      <c r="F280" s="233">
        <v>744</v>
      </c>
      <c r="G280" s="8"/>
    </row>
    <row r="281" spans="1:7" ht="15" customHeight="1" x14ac:dyDescent="0.15">
      <c r="A281" s="55" t="s">
        <v>585</v>
      </c>
      <c r="B281" s="54" t="s">
        <v>567</v>
      </c>
      <c r="C281" s="13" t="s">
        <v>586</v>
      </c>
      <c r="D281" s="277">
        <v>555</v>
      </c>
      <c r="E281" s="233"/>
      <c r="F281" s="233"/>
      <c r="G281" s="8"/>
    </row>
    <row r="282" spans="1:7" ht="15" customHeight="1" x14ac:dyDescent="0.15">
      <c r="A282" s="53" t="s">
        <v>261</v>
      </c>
      <c r="B282" s="54" t="s">
        <v>159</v>
      </c>
      <c r="C282" s="13" t="s">
        <v>112</v>
      </c>
      <c r="D282" s="277">
        <v>873</v>
      </c>
      <c r="E282" s="233">
        <v>914</v>
      </c>
      <c r="F282" s="233">
        <v>1122</v>
      </c>
      <c r="G282" s="8"/>
    </row>
    <row r="283" spans="1:7" ht="15" customHeight="1" x14ac:dyDescent="0.15">
      <c r="A283" s="53" t="s">
        <v>587</v>
      </c>
      <c r="B283" s="54" t="s">
        <v>567</v>
      </c>
      <c r="C283" s="13" t="s">
        <v>588</v>
      </c>
      <c r="D283" s="277">
        <v>672</v>
      </c>
      <c r="E283" s="233"/>
      <c r="F283" s="233"/>
      <c r="G283" s="8"/>
    </row>
    <row r="284" spans="1:7" ht="15" customHeight="1" x14ac:dyDescent="0.15">
      <c r="A284" s="55" t="s">
        <v>265</v>
      </c>
      <c r="B284" s="56" t="s">
        <v>263</v>
      </c>
      <c r="C284" s="14" t="s">
        <v>86</v>
      </c>
      <c r="D284" s="277">
        <v>390</v>
      </c>
      <c r="E284" s="233">
        <v>408</v>
      </c>
      <c r="F284" s="233">
        <v>501</v>
      </c>
      <c r="G284" s="8"/>
    </row>
    <row r="285" spans="1:7" ht="15" customHeight="1" x14ac:dyDescent="0.15">
      <c r="A285" s="53" t="s">
        <v>266</v>
      </c>
      <c r="B285" s="54" t="s">
        <v>264</v>
      </c>
      <c r="C285" s="13" t="s">
        <v>87</v>
      </c>
      <c r="D285" s="277">
        <v>509</v>
      </c>
      <c r="E285" s="233">
        <v>534</v>
      </c>
      <c r="F285" s="233">
        <v>655</v>
      </c>
      <c r="G285" s="8"/>
    </row>
    <row r="286" spans="1:7" ht="15" customHeight="1" x14ac:dyDescent="0.15">
      <c r="A286" s="55" t="s">
        <v>267</v>
      </c>
      <c r="B286" s="56" t="s">
        <v>83</v>
      </c>
      <c r="C286" s="14" t="s">
        <v>113</v>
      </c>
      <c r="D286" s="277">
        <v>483</v>
      </c>
      <c r="E286" s="233">
        <v>506</v>
      </c>
      <c r="F286" s="233">
        <v>621</v>
      </c>
      <c r="G286" s="8"/>
    </row>
    <row r="287" spans="1:7" ht="3" customHeight="1" x14ac:dyDescent="0.15">
      <c r="A287" s="112"/>
      <c r="B287" s="110"/>
      <c r="C287" s="24"/>
      <c r="D287" s="41"/>
      <c r="E287" s="207">
        <f t="shared" si="10"/>
        <v>0</v>
      </c>
      <c r="F287" s="232">
        <f t="shared" si="11"/>
        <v>0</v>
      </c>
      <c r="G287" s="8"/>
    </row>
    <row r="288" spans="1:7" ht="15" customHeight="1" x14ac:dyDescent="0.15">
      <c r="A288" s="47" t="s">
        <v>268</v>
      </c>
      <c r="B288" s="11"/>
      <c r="C288" s="11"/>
      <c r="D288" s="89"/>
      <c r="E288" s="207">
        <f t="shared" si="10"/>
        <v>0</v>
      </c>
      <c r="F288" s="232">
        <f t="shared" si="11"/>
        <v>0</v>
      </c>
      <c r="G288" s="8"/>
    </row>
    <row r="289" spans="1:7" ht="15" customHeight="1" x14ac:dyDescent="0.15">
      <c r="A289" s="55" t="s">
        <v>269</v>
      </c>
      <c r="B289" s="56" t="s">
        <v>57</v>
      </c>
      <c r="C289" s="14" t="s">
        <v>59</v>
      </c>
      <c r="D289" s="277">
        <v>421</v>
      </c>
      <c r="E289" s="233">
        <v>441</v>
      </c>
      <c r="F289" s="233">
        <v>541</v>
      </c>
      <c r="G289" s="8"/>
    </row>
    <row r="290" spans="1:7" ht="15" customHeight="1" x14ac:dyDescent="0.15">
      <c r="A290" s="53" t="s">
        <v>270</v>
      </c>
      <c r="B290" s="54" t="s">
        <v>58</v>
      </c>
      <c r="C290" s="13" t="s">
        <v>60</v>
      </c>
      <c r="D290" s="277">
        <v>543</v>
      </c>
      <c r="E290" s="233">
        <v>569</v>
      </c>
      <c r="F290" s="233">
        <v>698</v>
      </c>
      <c r="G290" s="8"/>
    </row>
    <row r="291" spans="1:7" ht="15" customHeight="1" x14ac:dyDescent="0.15">
      <c r="A291" s="55" t="s">
        <v>271</v>
      </c>
      <c r="B291" s="56" t="s">
        <v>57</v>
      </c>
      <c r="C291" s="14" t="s">
        <v>61</v>
      </c>
      <c r="D291" s="277">
        <v>441</v>
      </c>
      <c r="E291" s="233">
        <v>462</v>
      </c>
      <c r="F291" s="233">
        <v>567</v>
      </c>
      <c r="G291" s="8"/>
    </row>
    <row r="292" spans="1:7" ht="15" customHeight="1" x14ac:dyDescent="0.15">
      <c r="A292" s="53" t="s">
        <v>272</v>
      </c>
      <c r="B292" s="54" t="s">
        <v>58</v>
      </c>
      <c r="C292" s="13" t="s">
        <v>62</v>
      </c>
      <c r="D292" s="277">
        <v>561</v>
      </c>
      <c r="E292" s="233">
        <v>587</v>
      </c>
      <c r="F292" s="233">
        <v>721</v>
      </c>
      <c r="G292" s="8"/>
    </row>
    <row r="293" spans="1:7" ht="3" customHeight="1" x14ac:dyDescent="0.15">
      <c r="A293" s="112"/>
      <c r="B293" s="110"/>
      <c r="C293" s="24"/>
      <c r="D293" s="41"/>
      <c r="E293" s="207">
        <f t="shared" si="10"/>
        <v>0</v>
      </c>
      <c r="F293" s="232">
        <f t="shared" si="11"/>
        <v>0</v>
      </c>
      <c r="G293" s="8"/>
    </row>
    <row r="294" spans="1:7" ht="4" customHeight="1" thickBot="1" x14ac:dyDescent="0.2">
      <c r="A294" s="183"/>
      <c r="B294" s="76"/>
      <c r="C294" s="76"/>
      <c r="D294" s="77"/>
      <c r="E294" s="207">
        <f t="shared" si="10"/>
        <v>0</v>
      </c>
      <c r="F294" s="232">
        <f t="shared" si="11"/>
        <v>0</v>
      </c>
      <c r="G294" s="8"/>
    </row>
    <row r="295" spans="1:7" ht="3" customHeight="1" x14ac:dyDescent="0.15">
      <c r="A295" s="112"/>
      <c r="B295" s="110"/>
      <c r="C295" s="24"/>
      <c r="D295" s="41"/>
      <c r="E295" s="207">
        <f t="shared" ref="E295:E336" si="12">ROUND(D295*110%,0)</f>
        <v>0</v>
      </c>
      <c r="F295" s="232">
        <f t="shared" ref="F295:F336" si="13">ROUND(D295*135%,0)</f>
        <v>0</v>
      </c>
      <c r="G295" s="8"/>
    </row>
    <row r="296" spans="1:7" ht="15" customHeight="1" x14ac:dyDescent="0.15">
      <c r="A296" s="222" t="s">
        <v>273</v>
      </c>
      <c r="B296" s="223"/>
      <c r="C296" s="223"/>
      <c r="D296" s="223"/>
      <c r="E296" s="207">
        <f t="shared" si="12"/>
        <v>0</v>
      </c>
      <c r="F296" s="232">
        <f t="shared" si="13"/>
        <v>0</v>
      </c>
      <c r="G296" s="8"/>
    </row>
    <row r="297" spans="1:7" ht="3" customHeight="1" x14ac:dyDescent="0.15">
      <c r="A297" s="112"/>
      <c r="B297" s="110"/>
      <c r="C297" s="24"/>
      <c r="D297" s="41"/>
      <c r="E297" s="207">
        <f t="shared" si="12"/>
        <v>0</v>
      </c>
      <c r="F297" s="232">
        <f t="shared" si="13"/>
        <v>0</v>
      </c>
      <c r="G297" s="8"/>
    </row>
    <row r="298" spans="1:7" ht="3" customHeight="1" thickBot="1" x14ac:dyDescent="0.2">
      <c r="A298" s="104"/>
      <c r="B298" s="119"/>
      <c r="C298" s="49"/>
      <c r="D298" s="50"/>
      <c r="E298" s="207">
        <f t="shared" si="12"/>
        <v>0</v>
      </c>
      <c r="F298" s="232">
        <f t="shared" si="13"/>
        <v>0</v>
      </c>
      <c r="G298" s="8"/>
    </row>
    <row r="299" spans="1:7" ht="3" customHeight="1" x14ac:dyDescent="0.15">
      <c r="A299" s="159"/>
      <c r="B299" s="108"/>
      <c r="C299" s="33"/>
      <c r="D299" s="40"/>
      <c r="E299" s="207">
        <f t="shared" si="12"/>
        <v>0</v>
      </c>
      <c r="F299" s="232">
        <f t="shared" si="13"/>
        <v>0</v>
      </c>
      <c r="G299" s="8"/>
    </row>
    <row r="300" spans="1:7" s="7" customFormat="1" ht="15" customHeight="1" x14ac:dyDescent="0.15">
      <c r="A300" s="47" t="s">
        <v>289</v>
      </c>
      <c r="B300" s="115"/>
      <c r="C300" s="19"/>
      <c r="D300" s="43"/>
      <c r="E300" s="207">
        <f t="shared" si="12"/>
        <v>0</v>
      </c>
      <c r="F300" s="232">
        <f t="shared" si="13"/>
        <v>0</v>
      </c>
      <c r="G300" s="8"/>
    </row>
    <row r="301" spans="1:7" s="9" customFormat="1" ht="15" customHeight="1" x14ac:dyDescent="0.15">
      <c r="A301" s="53" t="s">
        <v>274</v>
      </c>
      <c r="B301" s="54" t="s">
        <v>290</v>
      </c>
      <c r="C301" s="20" t="s">
        <v>352</v>
      </c>
      <c r="D301" s="277">
        <v>223</v>
      </c>
      <c r="E301" s="233">
        <v>233</v>
      </c>
      <c r="F301" s="233">
        <v>286</v>
      </c>
      <c r="G301" s="8"/>
    </row>
    <row r="302" spans="1:7" s="8" customFormat="1" ht="15" customHeight="1" x14ac:dyDescent="0.15">
      <c r="A302" s="55" t="s">
        <v>275</v>
      </c>
      <c r="B302" s="56" t="s">
        <v>290</v>
      </c>
      <c r="C302" s="16" t="s">
        <v>353</v>
      </c>
      <c r="D302" s="277">
        <v>249</v>
      </c>
      <c r="E302" s="233">
        <v>261</v>
      </c>
      <c r="F302" s="233">
        <v>320</v>
      </c>
    </row>
    <row r="303" spans="1:7" s="9" customFormat="1" ht="15" customHeight="1" x14ac:dyDescent="0.15">
      <c r="A303" s="53" t="s">
        <v>277</v>
      </c>
      <c r="B303" s="54" t="s">
        <v>290</v>
      </c>
      <c r="C303" s="20" t="s">
        <v>354</v>
      </c>
      <c r="D303" s="277">
        <v>293</v>
      </c>
      <c r="E303" s="233">
        <v>307</v>
      </c>
      <c r="F303" s="233">
        <v>377</v>
      </c>
      <c r="G303" s="8"/>
    </row>
    <row r="304" spans="1:7" s="8" customFormat="1" ht="15" customHeight="1" x14ac:dyDescent="0.15">
      <c r="A304" s="55" t="s">
        <v>276</v>
      </c>
      <c r="B304" s="56" t="s">
        <v>290</v>
      </c>
      <c r="C304" s="16" t="s">
        <v>355</v>
      </c>
      <c r="D304" s="277">
        <v>337</v>
      </c>
      <c r="E304" s="233">
        <v>353</v>
      </c>
      <c r="F304" s="233">
        <v>433</v>
      </c>
    </row>
    <row r="305" spans="1:7" s="9" customFormat="1" ht="15" customHeight="1" x14ac:dyDescent="0.15">
      <c r="A305" s="53" t="s">
        <v>278</v>
      </c>
      <c r="B305" s="54" t="s">
        <v>290</v>
      </c>
      <c r="C305" s="20" t="s">
        <v>356</v>
      </c>
      <c r="D305" s="277">
        <v>397</v>
      </c>
      <c r="E305" s="233">
        <v>416</v>
      </c>
      <c r="F305" s="233">
        <v>510</v>
      </c>
      <c r="G305" s="8"/>
    </row>
    <row r="306" spans="1:7" s="9" customFormat="1" ht="15" customHeight="1" x14ac:dyDescent="0.15">
      <c r="A306" s="53" t="s">
        <v>279</v>
      </c>
      <c r="B306" s="54" t="s">
        <v>290</v>
      </c>
      <c r="C306" s="20" t="s">
        <v>357</v>
      </c>
      <c r="D306" s="277">
        <v>265</v>
      </c>
      <c r="E306" s="233">
        <v>277</v>
      </c>
      <c r="F306" s="233">
        <v>340</v>
      </c>
      <c r="G306" s="8"/>
    </row>
    <row r="307" spans="1:7" s="8" customFormat="1" ht="15" customHeight="1" x14ac:dyDescent="0.15">
      <c r="A307" s="55" t="s">
        <v>280</v>
      </c>
      <c r="B307" s="56" t="s">
        <v>290</v>
      </c>
      <c r="C307" s="16" t="s">
        <v>358</v>
      </c>
      <c r="D307" s="277">
        <v>309</v>
      </c>
      <c r="E307" s="233">
        <v>323</v>
      </c>
      <c r="F307" s="233">
        <v>397</v>
      </c>
    </row>
    <row r="308" spans="1:7" s="9" customFormat="1" ht="15" customHeight="1" x14ac:dyDescent="0.15">
      <c r="A308" s="53" t="s">
        <v>281</v>
      </c>
      <c r="B308" s="54" t="s">
        <v>290</v>
      </c>
      <c r="C308" s="20" t="s">
        <v>359</v>
      </c>
      <c r="D308" s="277">
        <v>372</v>
      </c>
      <c r="E308" s="233">
        <v>389</v>
      </c>
      <c r="F308" s="233">
        <v>478</v>
      </c>
      <c r="G308" s="8"/>
    </row>
    <row r="309" spans="1:7" s="8" customFormat="1" ht="15" customHeight="1" x14ac:dyDescent="0.15">
      <c r="A309" s="55" t="s">
        <v>282</v>
      </c>
      <c r="B309" s="56" t="s">
        <v>290</v>
      </c>
      <c r="C309" s="16" t="s">
        <v>360</v>
      </c>
      <c r="D309" s="277">
        <v>422</v>
      </c>
      <c r="E309" s="233">
        <v>442</v>
      </c>
      <c r="F309" s="233">
        <v>543</v>
      </c>
    </row>
    <row r="310" spans="1:7" s="9" customFormat="1" ht="15" customHeight="1" x14ac:dyDescent="0.15">
      <c r="A310" s="53" t="s">
        <v>283</v>
      </c>
      <c r="B310" s="54" t="s">
        <v>290</v>
      </c>
      <c r="C310" s="20" t="s">
        <v>361</v>
      </c>
      <c r="D310" s="277">
        <v>495</v>
      </c>
      <c r="E310" s="233">
        <v>518</v>
      </c>
      <c r="F310" s="233">
        <v>636</v>
      </c>
      <c r="G310" s="8"/>
    </row>
    <row r="311" spans="1:7" s="8" customFormat="1" ht="15" customHeight="1" x14ac:dyDescent="0.15">
      <c r="A311" s="55" t="s">
        <v>284</v>
      </c>
      <c r="B311" s="56" t="s">
        <v>290</v>
      </c>
      <c r="C311" s="16" t="s">
        <v>362</v>
      </c>
      <c r="D311" s="277">
        <v>376</v>
      </c>
      <c r="E311" s="233">
        <v>394</v>
      </c>
      <c r="F311" s="233">
        <v>483</v>
      </c>
    </row>
    <row r="312" spans="1:7" s="9" customFormat="1" ht="15" customHeight="1" x14ac:dyDescent="0.15">
      <c r="A312" s="53" t="s">
        <v>285</v>
      </c>
      <c r="B312" s="54" t="s">
        <v>290</v>
      </c>
      <c r="C312" s="20" t="s">
        <v>363</v>
      </c>
      <c r="D312" s="277">
        <v>455</v>
      </c>
      <c r="E312" s="233">
        <v>476</v>
      </c>
      <c r="F312" s="233">
        <v>585</v>
      </c>
      <c r="G312" s="8"/>
    </row>
    <row r="313" spans="1:7" s="8" customFormat="1" ht="15" customHeight="1" x14ac:dyDescent="0.15">
      <c r="A313" s="55" t="s">
        <v>286</v>
      </c>
      <c r="B313" s="56" t="s">
        <v>290</v>
      </c>
      <c r="C313" s="16" t="s">
        <v>364</v>
      </c>
      <c r="D313" s="277">
        <v>538</v>
      </c>
      <c r="E313" s="233">
        <v>563</v>
      </c>
      <c r="F313" s="233">
        <v>691</v>
      </c>
    </row>
    <row r="314" spans="1:7" s="9" customFormat="1" ht="15" customHeight="1" x14ac:dyDescent="0.15">
      <c r="A314" s="53" t="s">
        <v>287</v>
      </c>
      <c r="B314" s="54" t="s">
        <v>290</v>
      </c>
      <c r="C314" s="20" t="s">
        <v>365</v>
      </c>
      <c r="D314" s="277">
        <v>605</v>
      </c>
      <c r="E314" s="233">
        <v>634</v>
      </c>
      <c r="F314" s="233">
        <v>778</v>
      </c>
      <c r="G314" s="8"/>
    </row>
    <row r="315" spans="1:7" s="8" customFormat="1" ht="15" customHeight="1" x14ac:dyDescent="0.15">
      <c r="A315" s="55" t="s">
        <v>288</v>
      </c>
      <c r="B315" s="56" t="s">
        <v>290</v>
      </c>
      <c r="C315" s="16" t="s">
        <v>366</v>
      </c>
      <c r="D315" s="277">
        <v>729</v>
      </c>
      <c r="E315" s="233">
        <v>763</v>
      </c>
      <c r="F315" s="233">
        <v>937</v>
      </c>
    </row>
    <row r="316" spans="1:7" ht="3" customHeight="1" x14ac:dyDescent="0.15">
      <c r="A316" s="159"/>
      <c r="B316" s="108"/>
      <c r="C316" s="33"/>
      <c r="D316" s="40">
        <v>0</v>
      </c>
      <c r="E316" s="207">
        <f t="shared" si="12"/>
        <v>0</v>
      </c>
      <c r="F316" s="232">
        <f t="shared" si="13"/>
        <v>0</v>
      </c>
      <c r="G316" s="8"/>
    </row>
    <row r="317" spans="1:7" s="12" customFormat="1" ht="15" customHeight="1" x14ac:dyDescent="0.15">
      <c r="A317" s="47" t="s">
        <v>78</v>
      </c>
      <c r="B317" s="11"/>
      <c r="C317" s="11"/>
      <c r="D317" s="88"/>
      <c r="E317" s="207">
        <f t="shared" si="12"/>
        <v>0</v>
      </c>
      <c r="F317" s="232">
        <f t="shared" si="13"/>
        <v>0</v>
      </c>
      <c r="G317" s="8"/>
    </row>
    <row r="318" spans="1:7" s="186" customFormat="1" ht="15" customHeight="1" x14ac:dyDescent="0.15">
      <c r="A318" s="162" t="s">
        <v>311</v>
      </c>
      <c r="B318" s="54" t="s">
        <v>63</v>
      </c>
      <c r="C318" s="13" t="s">
        <v>352</v>
      </c>
      <c r="D318" s="277">
        <v>223</v>
      </c>
      <c r="E318" s="233">
        <v>233</v>
      </c>
      <c r="F318" s="233">
        <v>286</v>
      </c>
      <c r="G318" s="8"/>
    </row>
    <row r="319" spans="1:7" s="186" customFormat="1" ht="15" customHeight="1" x14ac:dyDescent="0.15">
      <c r="A319" s="161" t="s">
        <v>312</v>
      </c>
      <c r="B319" s="56" t="s">
        <v>63</v>
      </c>
      <c r="C319" s="14" t="s">
        <v>353</v>
      </c>
      <c r="D319" s="284">
        <v>249</v>
      </c>
      <c r="E319" s="239">
        <v>261</v>
      </c>
      <c r="F319" s="239">
        <v>320</v>
      </c>
      <c r="G319" s="8"/>
    </row>
    <row r="320" spans="1:7" s="186" customFormat="1" ht="15" customHeight="1" x14ac:dyDescent="0.15">
      <c r="A320" s="162" t="s">
        <v>313</v>
      </c>
      <c r="B320" s="54" t="s">
        <v>63</v>
      </c>
      <c r="C320" s="13" t="s">
        <v>354</v>
      </c>
      <c r="D320" s="284">
        <v>293</v>
      </c>
      <c r="E320" s="239">
        <v>307</v>
      </c>
      <c r="F320" s="239">
        <v>377</v>
      </c>
      <c r="G320" s="8"/>
    </row>
    <row r="321" spans="1:7" s="186" customFormat="1" ht="15" customHeight="1" x14ac:dyDescent="0.15">
      <c r="A321" s="161" t="s">
        <v>314</v>
      </c>
      <c r="B321" s="56" t="s">
        <v>63</v>
      </c>
      <c r="C321" s="14" t="s">
        <v>355</v>
      </c>
      <c r="D321" s="284">
        <v>337</v>
      </c>
      <c r="E321" s="239">
        <v>353</v>
      </c>
      <c r="F321" s="239">
        <v>433</v>
      </c>
      <c r="G321" s="8"/>
    </row>
    <row r="322" spans="1:7" s="186" customFormat="1" ht="15" customHeight="1" x14ac:dyDescent="0.15">
      <c r="A322" s="162" t="s">
        <v>315</v>
      </c>
      <c r="B322" s="54" t="s">
        <v>63</v>
      </c>
      <c r="C322" s="13" t="s">
        <v>356</v>
      </c>
      <c r="D322" s="284">
        <v>397</v>
      </c>
      <c r="E322" s="239">
        <v>416</v>
      </c>
      <c r="F322" s="239">
        <v>510</v>
      </c>
      <c r="G322" s="8"/>
    </row>
    <row r="323" spans="1:7" s="17" customFormat="1" ht="15" customHeight="1" x14ac:dyDescent="0.15">
      <c r="A323" s="166" t="s">
        <v>310</v>
      </c>
      <c r="B323" s="56" t="s">
        <v>63</v>
      </c>
      <c r="C323" s="14" t="s">
        <v>357</v>
      </c>
      <c r="D323" s="277">
        <v>265</v>
      </c>
      <c r="E323" s="233">
        <v>277</v>
      </c>
      <c r="F323" s="233">
        <v>340</v>
      </c>
      <c r="G323" s="8"/>
    </row>
    <row r="324" spans="1:7" ht="15" customHeight="1" x14ac:dyDescent="0.15">
      <c r="A324" s="53" t="s">
        <v>293</v>
      </c>
      <c r="B324" s="54" t="s">
        <v>63</v>
      </c>
      <c r="C324" s="13" t="s">
        <v>358</v>
      </c>
      <c r="D324" s="277">
        <v>309</v>
      </c>
      <c r="E324" s="233">
        <v>323</v>
      </c>
      <c r="F324" s="233">
        <v>397</v>
      </c>
      <c r="G324" s="8"/>
    </row>
    <row r="325" spans="1:7" s="17" customFormat="1" ht="15" customHeight="1" x14ac:dyDescent="0.15">
      <c r="A325" s="55" t="s">
        <v>294</v>
      </c>
      <c r="B325" s="56" t="s">
        <v>63</v>
      </c>
      <c r="C325" s="14" t="s">
        <v>359</v>
      </c>
      <c r="D325" s="277">
        <v>372</v>
      </c>
      <c r="E325" s="233">
        <v>389</v>
      </c>
      <c r="F325" s="233">
        <v>478</v>
      </c>
      <c r="G325" s="8"/>
    </row>
    <row r="326" spans="1:7" ht="15" customHeight="1" x14ac:dyDescent="0.15">
      <c r="A326" s="53" t="s">
        <v>295</v>
      </c>
      <c r="B326" s="54" t="s">
        <v>63</v>
      </c>
      <c r="C326" s="13" t="s">
        <v>360</v>
      </c>
      <c r="D326" s="277">
        <v>422</v>
      </c>
      <c r="E326" s="233">
        <v>442</v>
      </c>
      <c r="F326" s="233">
        <v>543</v>
      </c>
      <c r="G326" s="8"/>
    </row>
    <row r="327" spans="1:7" s="17" customFormat="1" ht="15" customHeight="1" x14ac:dyDescent="0.15">
      <c r="A327" s="55" t="s">
        <v>296</v>
      </c>
      <c r="B327" s="56" t="s">
        <v>63</v>
      </c>
      <c r="C327" s="14" t="s">
        <v>361</v>
      </c>
      <c r="D327" s="277">
        <v>495</v>
      </c>
      <c r="E327" s="233">
        <v>518</v>
      </c>
      <c r="F327" s="233">
        <v>636</v>
      </c>
      <c r="G327" s="8"/>
    </row>
    <row r="328" spans="1:7" ht="15" customHeight="1" x14ac:dyDescent="0.15">
      <c r="A328" s="53" t="s">
        <v>316</v>
      </c>
      <c r="B328" s="54" t="s">
        <v>63</v>
      </c>
      <c r="C328" s="13" t="s">
        <v>362</v>
      </c>
      <c r="D328" s="277">
        <v>376</v>
      </c>
      <c r="E328" s="233">
        <v>394</v>
      </c>
      <c r="F328" s="233">
        <v>483</v>
      </c>
      <c r="G328" s="8"/>
    </row>
    <row r="329" spans="1:7" ht="15" customHeight="1" x14ac:dyDescent="0.15">
      <c r="A329" s="55" t="s">
        <v>317</v>
      </c>
      <c r="B329" s="56" t="s">
        <v>63</v>
      </c>
      <c r="C329" s="14" t="s">
        <v>363</v>
      </c>
      <c r="D329" s="277">
        <v>455</v>
      </c>
      <c r="E329" s="233">
        <v>476</v>
      </c>
      <c r="F329" s="233">
        <v>585</v>
      </c>
      <c r="G329" s="8"/>
    </row>
    <row r="330" spans="1:7" ht="15" customHeight="1" x14ac:dyDescent="0.15">
      <c r="A330" s="53" t="s">
        <v>318</v>
      </c>
      <c r="B330" s="54" t="s">
        <v>63</v>
      </c>
      <c r="C330" s="13" t="s">
        <v>364</v>
      </c>
      <c r="D330" s="277">
        <v>538</v>
      </c>
      <c r="E330" s="233">
        <v>563</v>
      </c>
      <c r="F330" s="233">
        <v>691</v>
      </c>
      <c r="G330" s="8"/>
    </row>
    <row r="331" spans="1:7" ht="15" customHeight="1" x14ac:dyDescent="0.15">
      <c r="A331" s="55" t="s">
        <v>319</v>
      </c>
      <c r="B331" s="56" t="s">
        <v>63</v>
      </c>
      <c r="C331" s="14" t="s">
        <v>365</v>
      </c>
      <c r="D331" s="277">
        <v>605</v>
      </c>
      <c r="E331" s="233">
        <v>634</v>
      </c>
      <c r="F331" s="233">
        <v>778</v>
      </c>
      <c r="G331" s="8"/>
    </row>
    <row r="332" spans="1:7" ht="15" customHeight="1" x14ac:dyDescent="0.15">
      <c r="A332" s="53" t="s">
        <v>320</v>
      </c>
      <c r="B332" s="54" t="s">
        <v>63</v>
      </c>
      <c r="C332" s="13" t="s">
        <v>366</v>
      </c>
      <c r="D332" s="277">
        <v>729</v>
      </c>
      <c r="E332" s="233">
        <v>763</v>
      </c>
      <c r="F332" s="233">
        <v>937</v>
      </c>
      <c r="G332" s="8"/>
    </row>
    <row r="333" spans="1:7" ht="3" customHeight="1" thickBot="1" x14ac:dyDescent="0.2">
      <c r="A333" s="159"/>
      <c r="B333" s="108"/>
      <c r="C333" s="33"/>
      <c r="D333" s="40"/>
      <c r="E333" s="207">
        <f t="shared" si="12"/>
        <v>0</v>
      </c>
      <c r="F333" s="232">
        <f t="shared" si="13"/>
        <v>0</v>
      </c>
      <c r="G333" s="8"/>
    </row>
    <row r="334" spans="1:7" s="7" customFormat="1" ht="15" customHeight="1" thickBot="1" x14ac:dyDescent="0.2">
      <c r="A334" s="218" t="s">
        <v>391</v>
      </c>
      <c r="B334" s="219"/>
      <c r="C334" s="219"/>
      <c r="D334" s="219"/>
      <c r="E334" s="207">
        <f t="shared" si="12"/>
        <v>0</v>
      </c>
      <c r="F334" s="232">
        <f t="shared" si="13"/>
        <v>0</v>
      </c>
      <c r="G334" s="8"/>
    </row>
    <row r="335" spans="1:7" ht="15" customHeight="1" thickBot="1" x14ac:dyDescent="0.2">
      <c r="A335" s="216" t="s">
        <v>297</v>
      </c>
      <c r="B335" s="217"/>
      <c r="C335" s="217"/>
      <c r="D335" s="217"/>
      <c r="E335" s="207">
        <f t="shared" si="12"/>
        <v>0</v>
      </c>
      <c r="F335" s="232">
        <f t="shared" si="13"/>
        <v>0</v>
      </c>
      <c r="G335" s="8"/>
    </row>
    <row r="336" spans="1:7" s="12" customFormat="1" ht="15" customHeight="1" x14ac:dyDescent="0.15">
      <c r="A336" s="59" t="s">
        <v>298</v>
      </c>
      <c r="B336" s="60"/>
      <c r="C336" s="60"/>
      <c r="D336" s="86"/>
      <c r="E336" s="207">
        <f t="shared" si="12"/>
        <v>0</v>
      </c>
      <c r="F336" s="232">
        <f t="shared" si="13"/>
        <v>0</v>
      </c>
      <c r="G336" s="8"/>
    </row>
    <row r="337" spans="1:7" ht="15" customHeight="1" x14ac:dyDescent="0.15">
      <c r="A337" s="161" t="s">
        <v>367</v>
      </c>
      <c r="B337" s="56" t="s">
        <v>64</v>
      </c>
      <c r="C337" s="14" t="s">
        <v>368</v>
      </c>
      <c r="D337" s="284">
        <v>246</v>
      </c>
      <c r="E337" s="239">
        <v>257</v>
      </c>
      <c r="F337" s="239">
        <v>316</v>
      </c>
      <c r="G337" s="8"/>
    </row>
    <row r="338" spans="1:7" ht="15" customHeight="1" x14ac:dyDescent="0.15">
      <c r="A338" s="162" t="s">
        <v>334</v>
      </c>
      <c r="B338" s="54" t="s">
        <v>64</v>
      </c>
      <c r="C338" s="13" t="s">
        <v>369</v>
      </c>
      <c r="D338" s="284">
        <v>270</v>
      </c>
      <c r="E338" s="239">
        <v>283</v>
      </c>
      <c r="F338" s="239">
        <v>347</v>
      </c>
      <c r="G338" s="8"/>
    </row>
    <row r="339" spans="1:7" ht="15" customHeight="1" x14ac:dyDescent="0.15">
      <c r="A339" s="161" t="s">
        <v>321</v>
      </c>
      <c r="B339" s="56" t="s">
        <v>64</v>
      </c>
      <c r="C339" s="14" t="s">
        <v>370</v>
      </c>
      <c r="D339" s="284">
        <v>314</v>
      </c>
      <c r="E339" s="239">
        <v>329</v>
      </c>
      <c r="F339" s="239">
        <v>404</v>
      </c>
      <c r="G339" s="8"/>
    </row>
    <row r="340" spans="1:7" ht="15" customHeight="1" x14ac:dyDescent="0.15">
      <c r="A340" s="162" t="s">
        <v>322</v>
      </c>
      <c r="B340" s="54" t="s">
        <v>64</v>
      </c>
      <c r="C340" s="13" t="s">
        <v>371</v>
      </c>
      <c r="D340" s="284">
        <v>358</v>
      </c>
      <c r="E340" s="239">
        <v>375</v>
      </c>
      <c r="F340" s="239">
        <v>460</v>
      </c>
      <c r="G340" s="8"/>
    </row>
    <row r="341" spans="1:7" ht="15" customHeight="1" x14ac:dyDescent="0.15">
      <c r="A341" s="161" t="s">
        <v>323</v>
      </c>
      <c r="B341" s="56" t="s">
        <v>64</v>
      </c>
      <c r="C341" s="14" t="s">
        <v>372</v>
      </c>
      <c r="D341" s="284">
        <v>418</v>
      </c>
      <c r="E341" s="239">
        <v>438</v>
      </c>
      <c r="F341" s="239">
        <v>537</v>
      </c>
      <c r="G341" s="8"/>
    </row>
    <row r="342" spans="1:7" ht="15" customHeight="1" x14ac:dyDescent="0.15">
      <c r="A342" s="53" t="s">
        <v>324</v>
      </c>
      <c r="B342" s="54" t="s">
        <v>64</v>
      </c>
      <c r="C342" s="13" t="s">
        <v>338</v>
      </c>
      <c r="D342" s="277">
        <v>286</v>
      </c>
      <c r="E342" s="233">
        <v>299</v>
      </c>
      <c r="F342" s="233">
        <v>367</v>
      </c>
      <c r="G342" s="8"/>
    </row>
    <row r="343" spans="1:7" s="17" customFormat="1" ht="15" customHeight="1" x14ac:dyDescent="0.15">
      <c r="A343" s="55" t="s">
        <v>325</v>
      </c>
      <c r="B343" s="56" t="s">
        <v>64</v>
      </c>
      <c r="C343" s="14" t="s">
        <v>339</v>
      </c>
      <c r="D343" s="277">
        <v>330</v>
      </c>
      <c r="E343" s="233">
        <v>345</v>
      </c>
      <c r="F343" s="233">
        <v>424</v>
      </c>
      <c r="G343" s="8"/>
    </row>
    <row r="344" spans="1:7" ht="15" customHeight="1" x14ac:dyDescent="0.15">
      <c r="A344" s="53" t="s">
        <v>326</v>
      </c>
      <c r="B344" s="54" t="s">
        <v>64</v>
      </c>
      <c r="C344" s="13" t="s">
        <v>340</v>
      </c>
      <c r="D344" s="277">
        <v>393</v>
      </c>
      <c r="E344" s="233">
        <v>411</v>
      </c>
      <c r="F344" s="233">
        <v>505</v>
      </c>
      <c r="G344" s="8"/>
    </row>
    <row r="345" spans="1:7" s="17" customFormat="1" ht="15" customHeight="1" x14ac:dyDescent="0.15">
      <c r="A345" s="55" t="s">
        <v>327</v>
      </c>
      <c r="B345" s="56" t="s">
        <v>64</v>
      </c>
      <c r="C345" s="14" t="s">
        <v>341</v>
      </c>
      <c r="D345" s="277">
        <v>443</v>
      </c>
      <c r="E345" s="233">
        <v>464</v>
      </c>
      <c r="F345" s="233">
        <v>570</v>
      </c>
      <c r="G345" s="8"/>
    </row>
    <row r="346" spans="1:7" ht="15" customHeight="1" x14ac:dyDescent="0.15">
      <c r="A346" s="53" t="s">
        <v>328</v>
      </c>
      <c r="B346" s="54" t="s">
        <v>64</v>
      </c>
      <c r="C346" s="13" t="s">
        <v>351</v>
      </c>
      <c r="D346" s="277">
        <v>516</v>
      </c>
      <c r="E346" s="233">
        <v>540</v>
      </c>
      <c r="F346" s="233">
        <v>663</v>
      </c>
      <c r="G346" s="8"/>
    </row>
    <row r="347" spans="1:7" s="17" customFormat="1" ht="15" customHeight="1" x14ac:dyDescent="0.15">
      <c r="A347" s="55" t="s">
        <v>329</v>
      </c>
      <c r="B347" s="56" t="s">
        <v>64</v>
      </c>
      <c r="C347" s="14" t="s">
        <v>373</v>
      </c>
      <c r="D347" s="277">
        <v>397</v>
      </c>
      <c r="E347" s="233">
        <v>416</v>
      </c>
      <c r="F347" s="233">
        <v>510</v>
      </c>
      <c r="G347" s="8"/>
    </row>
    <row r="348" spans="1:7" ht="15" customHeight="1" x14ac:dyDescent="0.15">
      <c r="A348" s="53" t="s">
        <v>330</v>
      </c>
      <c r="B348" s="54" t="s">
        <v>64</v>
      </c>
      <c r="C348" s="13" t="s">
        <v>374</v>
      </c>
      <c r="D348" s="277">
        <v>476</v>
      </c>
      <c r="E348" s="233">
        <v>498</v>
      </c>
      <c r="F348" s="233">
        <v>612</v>
      </c>
      <c r="G348" s="8"/>
    </row>
    <row r="349" spans="1:7" s="17" customFormat="1" ht="15" customHeight="1" x14ac:dyDescent="0.15">
      <c r="A349" s="55" t="s">
        <v>331</v>
      </c>
      <c r="B349" s="56" t="s">
        <v>64</v>
      </c>
      <c r="C349" s="14" t="s">
        <v>375</v>
      </c>
      <c r="D349" s="277">
        <v>559</v>
      </c>
      <c r="E349" s="233">
        <v>585</v>
      </c>
      <c r="F349" s="233">
        <v>718</v>
      </c>
      <c r="G349" s="8"/>
    </row>
    <row r="350" spans="1:7" ht="15" customHeight="1" x14ac:dyDescent="0.15">
      <c r="A350" s="64" t="s">
        <v>332</v>
      </c>
      <c r="B350" s="66" t="s">
        <v>64</v>
      </c>
      <c r="C350" s="29" t="s">
        <v>376</v>
      </c>
      <c r="D350" s="279">
        <v>626</v>
      </c>
      <c r="E350" s="236">
        <v>656</v>
      </c>
      <c r="F350" s="236">
        <v>805</v>
      </c>
      <c r="G350" s="8"/>
    </row>
    <row r="351" spans="1:7" s="17" customFormat="1" ht="15" customHeight="1" thickBot="1" x14ac:dyDescent="0.2">
      <c r="A351" s="155" t="s">
        <v>333</v>
      </c>
      <c r="B351" s="156" t="s">
        <v>64</v>
      </c>
      <c r="C351" s="163" t="s">
        <v>377</v>
      </c>
      <c r="D351" s="278">
        <v>750</v>
      </c>
      <c r="E351" s="235">
        <v>785</v>
      </c>
      <c r="F351" s="235">
        <v>964</v>
      </c>
      <c r="G351" s="8"/>
    </row>
    <row r="352" spans="1:7" ht="4" customHeight="1" x14ac:dyDescent="0.15">
      <c r="A352" s="159"/>
      <c r="B352" s="108"/>
      <c r="C352" s="33"/>
      <c r="D352" s="40"/>
      <c r="E352" s="40"/>
      <c r="F352" s="160"/>
      <c r="G352" s="8"/>
    </row>
    <row r="353" spans="1:7" ht="3" customHeight="1" thickBot="1" x14ac:dyDescent="0.2">
      <c r="A353" s="112"/>
      <c r="B353" s="110"/>
      <c r="C353" s="24"/>
      <c r="D353" s="41"/>
      <c r="E353" s="41"/>
      <c r="F353" s="46"/>
    </row>
    <row r="354" spans="1:7" ht="14" thickBot="1" x14ac:dyDescent="0.2">
      <c r="A354" s="298" t="s">
        <v>513</v>
      </c>
      <c r="B354" s="299"/>
      <c r="C354" s="299"/>
      <c r="D354" s="299"/>
      <c r="E354" s="299"/>
      <c r="F354" s="300"/>
    </row>
    <row r="355" spans="1:7" ht="15" customHeight="1" x14ac:dyDescent="0.15">
      <c r="A355" s="47" t="s">
        <v>554</v>
      </c>
      <c r="B355" s="11"/>
      <c r="C355" s="11"/>
      <c r="D355" s="175"/>
      <c r="E355" s="10"/>
      <c r="F355" s="10"/>
    </row>
    <row r="356" spans="1:7" ht="15" customHeight="1" x14ac:dyDescent="0.15">
      <c r="A356" s="55" t="s">
        <v>555</v>
      </c>
      <c r="B356" s="56" t="s">
        <v>57</v>
      </c>
      <c r="C356" s="14" t="s">
        <v>568</v>
      </c>
      <c r="D356" s="285">
        <v>443</v>
      </c>
      <c r="E356" s="10"/>
      <c r="F356" s="10"/>
    </row>
    <row r="357" spans="1:7" ht="15" customHeight="1" x14ac:dyDescent="0.15">
      <c r="A357" s="53" t="s">
        <v>556</v>
      </c>
      <c r="B357" s="54" t="s">
        <v>58</v>
      </c>
      <c r="C357" s="13" t="s">
        <v>569</v>
      </c>
      <c r="D357" s="285">
        <v>578</v>
      </c>
      <c r="E357" s="10"/>
      <c r="F357" s="10"/>
    </row>
    <row r="358" spans="1:7" ht="15" customHeight="1" x14ac:dyDescent="0.15">
      <c r="A358" s="55" t="s">
        <v>557</v>
      </c>
      <c r="B358" s="56" t="s">
        <v>172</v>
      </c>
      <c r="C358" s="14" t="s">
        <v>570</v>
      </c>
      <c r="D358" s="285">
        <v>510</v>
      </c>
      <c r="E358" s="10"/>
      <c r="F358" s="10"/>
    </row>
    <row r="359" spans="1:7" ht="15" customHeight="1" x14ac:dyDescent="0.15">
      <c r="A359" s="53" t="s">
        <v>558</v>
      </c>
      <c r="B359" s="54" t="s">
        <v>565</v>
      </c>
      <c r="C359" s="13" t="s">
        <v>571</v>
      </c>
      <c r="D359" s="285">
        <v>381</v>
      </c>
      <c r="E359" s="10"/>
      <c r="F359" s="10"/>
    </row>
    <row r="360" spans="1:7" ht="15" customHeight="1" x14ac:dyDescent="0.15">
      <c r="A360" s="55" t="s">
        <v>559</v>
      </c>
      <c r="B360" s="56" t="s">
        <v>566</v>
      </c>
      <c r="C360" s="14" t="s">
        <v>572</v>
      </c>
      <c r="D360" s="285">
        <v>644</v>
      </c>
      <c r="E360" s="10"/>
      <c r="F360" s="10"/>
    </row>
    <row r="361" spans="1:7" ht="15" customHeight="1" x14ac:dyDescent="0.15">
      <c r="A361" s="53" t="s">
        <v>560</v>
      </c>
      <c r="B361" s="54" t="s">
        <v>262</v>
      </c>
      <c r="C361" s="13" t="s">
        <v>573</v>
      </c>
      <c r="D361" s="285">
        <v>681</v>
      </c>
      <c r="E361" s="10"/>
      <c r="F361" s="10"/>
    </row>
    <row r="362" spans="1:7" ht="15" customHeight="1" x14ac:dyDescent="0.15">
      <c r="A362" s="55" t="s">
        <v>561</v>
      </c>
      <c r="B362" s="56" t="s">
        <v>567</v>
      </c>
      <c r="C362" s="14" t="s">
        <v>574</v>
      </c>
      <c r="D362" s="285">
        <v>517</v>
      </c>
      <c r="E362" s="10"/>
      <c r="F362" s="10"/>
    </row>
    <row r="363" spans="1:7" ht="15" customHeight="1" x14ac:dyDescent="0.15">
      <c r="A363" s="53" t="s">
        <v>562</v>
      </c>
      <c r="B363" s="54" t="s">
        <v>159</v>
      </c>
      <c r="C363" s="13" t="s">
        <v>575</v>
      </c>
      <c r="D363" s="285">
        <v>998</v>
      </c>
      <c r="E363" s="10"/>
      <c r="F363" s="10"/>
    </row>
    <row r="364" spans="1:7" ht="15" customHeight="1" x14ac:dyDescent="0.15">
      <c r="A364" s="55" t="s">
        <v>563</v>
      </c>
      <c r="B364" s="56" t="s">
        <v>567</v>
      </c>
      <c r="C364" s="14" t="s">
        <v>576</v>
      </c>
      <c r="D364" s="285">
        <v>680</v>
      </c>
      <c r="E364" s="10"/>
      <c r="F364" s="10"/>
    </row>
    <row r="365" spans="1:7" ht="15" customHeight="1" x14ac:dyDescent="0.15">
      <c r="A365" s="53" t="s">
        <v>564</v>
      </c>
      <c r="B365" s="54" t="s">
        <v>43</v>
      </c>
      <c r="C365" s="13" t="s">
        <v>577</v>
      </c>
      <c r="D365" s="285">
        <v>1307</v>
      </c>
      <c r="E365" s="10"/>
      <c r="F365" s="10"/>
    </row>
    <row r="366" spans="1:7" x14ac:dyDescent="0.15">
      <c r="F366" s="94"/>
    </row>
    <row r="367" spans="1:7" s="9" customFormat="1" ht="15" customHeight="1" thickBot="1" x14ac:dyDescent="0.2">
      <c r="A367" s="61" t="s">
        <v>589</v>
      </c>
      <c r="B367" s="204" t="s">
        <v>590</v>
      </c>
      <c r="C367" s="205" t="s">
        <v>591</v>
      </c>
      <c r="D367" s="235">
        <v>876</v>
      </c>
      <c r="E367" s="235"/>
      <c r="F367" s="235"/>
      <c r="G367" s="8"/>
    </row>
    <row r="368" spans="1:7" x14ac:dyDescent="0.15">
      <c r="F368" s="94"/>
    </row>
    <row r="369" spans="1:4" x14ac:dyDescent="0.15">
      <c r="A369" s="52" t="s">
        <v>592</v>
      </c>
    </row>
    <row r="370" spans="1:4" x14ac:dyDescent="0.15">
      <c r="A370" s="52" t="s">
        <v>601</v>
      </c>
    </row>
    <row r="371" spans="1:4" x14ac:dyDescent="0.15">
      <c r="A371" s="52" t="s">
        <v>593</v>
      </c>
      <c r="B371" s="52" t="s">
        <v>598</v>
      </c>
      <c r="C371" s="10" t="s">
        <v>459</v>
      </c>
      <c r="D371" s="286">
        <v>218</v>
      </c>
    </row>
    <row r="372" spans="1:4" x14ac:dyDescent="0.15">
      <c r="A372" s="52" t="s">
        <v>594</v>
      </c>
      <c r="B372" s="52" t="s">
        <v>599</v>
      </c>
      <c r="C372" s="10" t="s">
        <v>460</v>
      </c>
      <c r="D372" s="286">
        <v>245</v>
      </c>
    </row>
    <row r="373" spans="1:4" x14ac:dyDescent="0.15">
      <c r="A373" s="52" t="s">
        <v>595</v>
      </c>
      <c r="B373" s="52" t="s">
        <v>600</v>
      </c>
      <c r="C373" s="10" t="s">
        <v>460</v>
      </c>
      <c r="D373" s="286">
        <v>341</v>
      </c>
    </row>
    <row r="374" spans="1:4" x14ac:dyDescent="0.15">
      <c r="A374" s="52" t="s">
        <v>596</v>
      </c>
      <c r="B374" s="52" t="s">
        <v>91</v>
      </c>
      <c r="C374" s="10" t="s">
        <v>461</v>
      </c>
      <c r="D374" s="286">
        <v>320</v>
      </c>
    </row>
    <row r="375" spans="1:4" x14ac:dyDescent="0.15">
      <c r="A375" s="52" t="s">
        <v>597</v>
      </c>
      <c r="B375" s="52" t="s">
        <v>105</v>
      </c>
      <c r="C375" s="10" t="s">
        <v>107</v>
      </c>
      <c r="D375" s="286">
        <v>320</v>
      </c>
    </row>
    <row r="376" spans="1:4" x14ac:dyDescent="0.15">
      <c r="D376" s="286">
        <v>0</v>
      </c>
    </row>
    <row r="377" spans="1:4" x14ac:dyDescent="0.15">
      <c r="A377" s="52" t="s">
        <v>602</v>
      </c>
      <c r="D377" s="286">
        <v>0</v>
      </c>
    </row>
    <row r="378" spans="1:4" x14ac:dyDescent="0.15">
      <c r="A378" s="52" t="s">
        <v>603</v>
      </c>
      <c r="D378" s="286">
        <v>0</v>
      </c>
    </row>
    <row r="379" spans="1:4" x14ac:dyDescent="0.15">
      <c r="A379" s="52" t="s">
        <v>604</v>
      </c>
      <c r="B379" s="52" t="s">
        <v>598</v>
      </c>
      <c r="C379" s="10" t="s">
        <v>459</v>
      </c>
      <c r="D379" s="286">
        <v>218</v>
      </c>
    </row>
    <row r="380" spans="1:4" x14ac:dyDescent="0.15">
      <c r="A380" s="52" t="s">
        <v>605</v>
      </c>
      <c r="B380" s="52" t="s">
        <v>599</v>
      </c>
      <c r="C380" s="10" t="s">
        <v>460</v>
      </c>
      <c r="D380" s="286">
        <v>245</v>
      </c>
    </row>
    <row r="381" spans="1:4" x14ac:dyDescent="0.15">
      <c r="A381" s="52" t="s">
        <v>606</v>
      </c>
      <c r="B381" s="52" t="s">
        <v>600</v>
      </c>
      <c r="C381" s="10" t="s">
        <v>460</v>
      </c>
      <c r="D381" s="286">
        <v>341</v>
      </c>
    </row>
    <row r="382" spans="1:4" x14ac:dyDescent="0.15">
      <c r="A382" s="52" t="s">
        <v>607</v>
      </c>
      <c r="B382" s="52" t="s">
        <v>91</v>
      </c>
      <c r="C382" s="10" t="s">
        <v>461</v>
      </c>
      <c r="D382" s="286">
        <v>320</v>
      </c>
    </row>
    <row r="383" spans="1:4" x14ac:dyDescent="0.15">
      <c r="A383" s="52" t="s">
        <v>608</v>
      </c>
      <c r="B383" s="52" t="s">
        <v>105</v>
      </c>
      <c r="C383" s="10" t="s">
        <v>107</v>
      </c>
      <c r="D383" s="286">
        <v>320</v>
      </c>
    </row>
    <row r="384" spans="1:4" x14ac:dyDescent="0.15">
      <c r="A384" s="52" t="s">
        <v>656</v>
      </c>
      <c r="D384" s="286">
        <v>0</v>
      </c>
    </row>
    <row r="385" spans="1:4" x14ac:dyDescent="0.15">
      <c r="A385" s="52" t="s">
        <v>657</v>
      </c>
      <c r="B385" s="52" t="s">
        <v>57</v>
      </c>
      <c r="C385" s="10" t="s">
        <v>663</v>
      </c>
      <c r="D385" s="286">
        <v>496</v>
      </c>
    </row>
    <row r="386" spans="1:4" x14ac:dyDescent="0.15">
      <c r="A386" s="52" t="s">
        <v>658</v>
      </c>
      <c r="B386" s="52" t="s">
        <v>58</v>
      </c>
      <c r="C386" s="10" t="s">
        <v>664</v>
      </c>
      <c r="D386" s="286">
        <v>674</v>
      </c>
    </row>
    <row r="387" spans="1:4" x14ac:dyDescent="0.15">
      <c r="A387" s="52" t="s">
        <v>659</v>
      </c>
      <c r="B387" s="52" t="s">
        <v>172</v>
      </c>
      <c r="C387" s="10" t="s">
        <v>665</v>
      </c>
      <c r="D387" s="286">
        <v>635</v>
      </c>
    </row>
    <row r="388" spans="1:4" x14ac:dyDescent="0.15">
      <c r="A388" s="52" t="s">
        <v>666</v>
      </c>
      <c r="B388" s="52" t="s">
        <v>667</v>
      </c>
      <c r="C388" s="10" t="s">
        <v>668</v>
      </c>
      <c r="D388" s="286">
        <v>1034</v>
      </c>
    </row>
    <row r="389" spans="1:4" x14ac:dyDescent="0.15">
      <c r="A389" s="52" t="s">
        <v>660</v>
      </c>
      <c r="B389" s="52" t="s">
        <v>262</v>
      </c>
      <c r="C389" s="10" t="s">
        <v>669</v>
      </c>
      <c r="D389" s="286">
        <v>895</v>
      </c>
    </row>
    <row r="390" spans="1:4" x14ac:dyDescent="0.15">
      <c r="A390" s="52" t="s">
        <v>661</v>
      </c>
      <c r="B390" s="52" t="s">
        <v>416</v>
      </c>
      <c r="C390" s="10" t="s">
        <v>670</v>
      </c>
      <c r="D390" s="286">
        <v>491</v>
      </c>
    </row>
    <row r="391" spans="1:4" x14ac:dyDescent="0.15">
      <c r="A391" s="52" t="s">
        <v>662</v>
      </c>
      <c r="B391" s="52" t="s">
        <v>671</v>
      </c>
      <c r="C391" s="10" t="s">
        <v>672</v>
      </c>
      <c r="D391" s="286">
        <v>1846</v>
      </c>
    </row>
    <row r="392" spans="1:4" x14ac:dyDescent="0.15">
      <c r="A392" s="53" t="s">
        <v>677</v>
      </c>
      <c r="B392" s="52" t="s">
        <v>43</v>
      </c>
      <c r="C392" s="10" t="s">
        <v>678</v>
      </c>
      <c r="D392" s="286">
        <v>1630</v>
      </c>
    </row>
    <row r="393" spans="1:4" x14ac:dyDescent="0.15">
      <c r="A393" s="52" t="s">
        <v>673</v>
      </c>
      <c r="B393" s="52" t="s">
        <v>159</v>
      </c>
      <c r="C393" s="10" t="s">
        <v>674</v>
      </c>
      <c r="D393" s="286">
        <v>1454</v>
      </c>
    </row>
    <row r="394" spans="1:4" x14ac:dyDescent="0.15">
      <c r="A394" s="52" t="s">
        <v>675</v>
      </c>
      <c r="B394" s="52" t="s">
        <v>416</v>
      </c>
      <c r="C394" s="10" t="s">
        <v>676</v>
      </c>
      <c r="D394" s="286">
        <v>677</v>
      </c>
    </row>
    <row r="395" spans="1:4" x14ac:dyDescent="0.15">
      <c r="A395" s="52" t="s">
        <v>688</v>
      </c>
      <c r="D395" s="286">
        <v>0</v>
      </c>
    </row>
    <row r="396" spans="1:4" x14ac:dyDescent="0.15">
      <c r="A396" s="53" t="s">
        <v>685</v>
      </c>
      <c r="B396" s="52" t="s">
        <v>686</v>
      </c>
      <c r="C396" s="10" t="s">
        <v>687</v>
      </c>
      <c r="D396" s="286">
        <v>827</v>
      </c>
    </row>
    <row r="397" spans="1:4" x14ac:dyDescent="0.15">
      <c r="A397" s="185" t="s">
        <v>736</v>
      </c>
      <c r="D397" s="286">
        <v>0</v>
      </c>
    </row>
    <row r="398" spans="1:4" x14ac:dyDescent="0.15">
      <c r="A398" s="52" t="s">
        <v>718</v>
      </c>
      <c r="B398" s="52" t="s">
        <v>118</v>
      </c>
      <c r="D398" s="286">
        <v>349</v>
      </c>
    </row>
    <row r="399" spans="1:4" x14ac:dyDescent="0.15">
      <c r="A399" s="52" t="s">
        <v>719</v>
      </c>
      <c r="B399" s="52" t="s">
        <v>118</v>
      </c>
      <c r="D399" s="286">
        <v>476</v>
      </c>
    </row>
    <row r="400" spans="1:4" x14ac:dyDescent="0.15">
      <c r="A400" s="52" t="s">
        <v>720</v>
      </c>
      <c r="B400" s="52" t="s">
        <v>89</v>
      </c>
      <c r="D400" s="286">
        <v>397</v>
      </c>
    </row>
    <row r="401" spans="1:4" x14ac:dyDescent="0.15">
      <c r="A401" s="52" t="s">
        <v>721</v>
      </c>
      <c r="B401" s="52" t="s">
        <v>89</v>
      </c>
      <c r="D401" s="286">
        <v>541</v>
      </c>
    </row>
    <row r="402" spans="1:4" x14ac:dyDescent="0.15">
      <c r="A402" s="52" t="s">
        <v>722</v>
      </c>
      <c r="B402" s="52" t="s">
        <v>91</v>
      </c>
      <c r="D402" s="286">
        <v>418</v>
      </c>
    </row>
    <row r="403" spans="1:4" x14ac:dyDescent="0.15">
      <c r="A403" s="52" t="s">
        <v>723</v>
      </c>
      <c r="B403" s="52" t="s">
        <v>91</v>
      </c>
      <c r="D403" s="286">
        <v>521</v>
      </c>
    </row>
    <row r="404" spans="1:4" x14ac:dyDescent="0.15">
      <c r="A404" s="52" t="s">
        <v>724</v>
      </c>
      <c r="B404" s="52" t="s">
        <v>105</v>
      </c>
      <c r="D404" s="286">
        <v>418</v>
      </c>
    </row>
    <row r="405" spans="1:4" x14ac:dyDescent="0.15">
      <c r="A405" s="52" t="s">
        <v>690</v>
      </c>
    </row>
    <row r="406" spans="1:4" x14ac:dyDescent="0.15">
      <c r="A406" s="52" t="s">
        <v>691</v>
      </c>
      <c r="D406" s="94">
        <v>1286</v>
      </c>
    </row>
    <row r="407" spans="1:4" x14ac:dyDescent="0.15">
      <c r="A407" s="52" t="s">
        <v>692</v>
      </c>
      <c r="D407" s="94">
        <v>1127</v>
      </c>
    </row>
    <row r="408" spans="1:4" x14ac:dyDescent="0.15">
      <c r="A408" s="52" t="s">
        <v>693</v>
      </c>
      <c r="D408" s="286">
        <v>856</v>
      </c>
    </row>
    <row r="409" spans="1:4" x14ac:dyDescent="0.15">
      <c r="A409" s="52" t="s">
        <v>694</v>
      </c>
      <c r="D409" s="286">
        <v>777</v>
      </c>
    </row>
    <row r="410" spans="1:4" x14ac:dyDescent="0.15">
      <c r="A410" s="52" t="s">
        <v>695</v>
      </c>
      <c r="D410" s="286">
        <v>675</v>
      </c>
    </row>
    <row r="411" spans="1:4" x14ac:dyDescent="0.15">
      <c r="A411" s="52" t="s">
        <v>716</v>
      </c>
      <c r="D411" s="286">
        <v>0</v>
      </c>
    </row>
    <row r="412" spans="1:4" x14ac:dyDescent="0.15">
      <c r="A412" s="52" t="s">
        <v>725</v>
      </c>
      <c r="B412" s="52" t="s">
        <v>43</v>
      </c>
      <c r="D412" s="286">
        <v>1304</v>
      </c>
    </row>
    <row r="413" spans="1:4" x14ac:dyDescent="0.15">
      <c r="A413" s="52" t="s">
        <v>774</v>
      </c>
      <c r="B413" s="52" t="s">
        <v>159</v>
      </c>
      <c r="D413" s="286">
        <v>1203</v>
      </c>
    </row>
    <row r="414" spans="1:4" x14ac:dyDescent="0.15">
      <c r="A414" s="52" t="s">
        <v>726</v>
      </c>
      <c r="B414" s="52" t="s">
        <v>727</v>
      </c>
      <c r="D414" s="286">
        <v>617</v>
      </c>
    </row>
    <row r="415" spans="1:4" x14ac:dyDescent="0.15">
      <c r="A415" s="52" t="s">
        <v>775</v>
      </c>
      <c r="B415" s="52" t="s">
        <v>262</v>
      </c>
      <c r="D415" s="286">
        <v>842</v>
      </c>
    </row>
    <row r="416" spans="1:4" x14ac:dyDescent="0.15">
      <c r="A416" s="52" t="s">
        <v>728</v>
      </c>
      <c r="B416" s="52" t="s">
        <v>729</v>
      </c>
      <c r="D416" s="286">
        <v>498</v>
      </c>
    </row>
    <row r="417" spans="1:4" x14ac:dyDescent="0.15">
      <c r="A417" s="52" t="s">
        <v>730</v>
      </c>
      <c r="B417" s="52" t="s">
        <v>566</v>
      </c>
      <c r="D417" s="286">
        <v>1011</v>
      </c>
    </row>
    <row r="418" spans="1:4" x14ac:dyDescent="0.15">
      <c r="A418" s="52" t="s">
        <v>731</v>
      </c>
      <c r="B418" s="52" t="s">
        <v>263</v>
      </c>
      <c r="D418" s="286">
        <v>502</v>
      </c>
    </row>
    <row r="419" spans="1:4" x14ac:dyDescent="0.15">
      <c r="A419" s="52" t="s">
        <v>732</v>
      </c>
      <c r="B419" s="52" t="s">
        <v>264</v>
      </c>
      <c r="D419" s="286">
        <v>645</v>
      </c>
    </row>
    <row r="420" spans="1:4" x14ac:dyDescent="0.15">
      <c r="A420" s="52" t="s">
        <v>733</v>
      </c>
      <c r="B420" s="52" t="s">
        <v>83</v>
      </c>
      <c r="D420" s="286">
        <v>593</v>
      </c>
    </row>
    <row r="421" spans="1:4" x14ac:dyDescent="0.15">
      <c r="A421" s="52" t="s">
        <v>734</v>
      </c>
      <c r="B421" s="52" t="s">
        <v>735</v>
      </c>
      <c r="D421" s="286">
        <v>976</v>
      </c>
    </row>
    <row r="422" spans="1:4" x14ac:dyDescent="0.15">
      <c r="A422" s="52" t="s">
        <v>696</v>
      </c>
      <c r="D422" s="286">
        <v>0</v>
      </c>
    </row>
    <row r="423" spans="1:4" x14ac:dyDescent="0.15">
      <c r="A423" s="52" t="s">
        <v>698</v>
      </c>
      <c r="B423" s="52" t="s">
        <v>713</v>
      </c>
      <c r="D423" s="286">
        <v>299</v>
      </c>
    </row>
    <row r="424" spans="1:4" x14ac:dyDescent="0.15">
      <c r="A424" s="52" t="s">
        <v>699</v>
      </c>
      <c r="B424" s="52" t="s">
        <v>713</v>
      </c>
      <c r="D424" s="286">
        <v>337</v>
      </c>
    </row>
    <row r="425" spans="1:4" x14ac:dyDescent="0.15">
      <c r="A425" s="52" t="s">
        <v>700</v>
      </c>
      <c r="B425" s="52" t="s">
        <v>713</v>
      </c>
      <c r="D425" s="286">
        <v>386</v>
      </c>
    </row>
    <row r="426" spans="1:4" x14ac:dyDescent="0.15">
      <c r="A426" s="52" t="s">
        <v>701</v>
      </c>
      <c r="B426" s="52" t="s">
        <v>713</v>
      </c>
      <c r="D426" s="286">
        <v>424</v>
      </c>
    </row>
    <row r="427" spans="1:4" x14ac:dyDescent="0.15">
      <c r="A427" s="52" t="s">
        <v>702</v>
      </c>
      <c r="B427" s="52" t="s">
        <v>713</v>
      </c>
      <c r="D427" s="286">
        <v>471</v>
      </c>
    </row>
    <row r="428" spans="1:4" x14ac:dyDescent="0.15">
      <c r="A428" s="52" t="s">
        <v>703</v>
      </c>
      <c r="B428" s="52" t="s">
        <v>713</v>
      </c>
      <c r="D428" s="286">
        <v>355</v>
      </c>
    </row>
    <row r="429" spans="1:4" x14ac:dyDescent="0.15">
      <c r="A429" s="52" t="s">
        <v>704</v>
      </c>
      <c r="B429" s="52" t="s">
        <v>713</v>
      </c>
      <c r="D429" s="286">
        <v>397</v>
      </c>
    </row>
    <row r="430" spans="1:4" x14ac:dyDescent="0.15">
      <c r="A430" s="52" t="s">
        <v>705</v>
      </c>
      <c r="B430" s="52" t="s">
        <v>713</v>
      </c>
      <c r="D430" s="286">
        <v>443</v>
      </c>
    </row>
    <row r="431" spans="1:4" x14ac:dyDescent="0.15">
      <c r="A431" s="52" t="s">
        <v>706</v>
      </c>
      <c r="B431" s="52" t="s">
        <v>713</v>
      </c>
      <c r="D431" s="286">
        <v>500</v>
      </c>
    </row>
    <row r="432" spans="1:4" x14ac:dyDescent="0.15">
      <c r="A432" s="52" t="s">
        <v>707</v>
      </c>
      <c r="B432" s="52" t="s">
        <v>713</v>
      </c>
      <c r="D432" s="286">
        <v>562</v>
      </c>
    </row>
    <row r="433" spans="1:4" x14ac:dyDescent="0.15">
      <c r="A433" s="52" t="s">
        <v>708</v>
      </c>
      <c r="B433" s="52" t="s">
        <v>713</v>
      </c>
      <c r="D433" s="286">
        <v>494</v>
      </c>
    </row>
    <row r="434" spans="1:4" x14ac:dyDescent="0.15">
      <c r="A434" s="52" t="s">
        <v>709</v>
      </c>
      <c r="B434" s="52" t="s">
        <v>713</v>
      </c>
      <c r="D434" s="286">
        <v>559</v>
      </c>
    </row>
    <row r="435" spans="1:4" x14ac:dyDescent="0.15">
      <c r="A435" s="52" t="s">
        <v>710</v>
      </c>
      <c r="B435" s="52" t="s">
        <v>713</v>
      </c>
      <c r="D435" s="286">
        <v>638</v>
      </c>
    </row>
    <row r="436" spans="1:4" x14ac:dyDescent="0.15">
      <c r="A436" s="52" t="s">
        <v>711</v>
      </c>
      <c r="B436" s="52" t="s">
        <v>713</v>
      </c>
      <c r="D436" s="286">
        <v>708</v>
      </c>
    </row>
    <row r="437" spans="1:4" x14ac:dyDescent="0.15">
      <c r="A437" s="52" t="s">
        <v>712</v>
      </c>
      <c r="B437" s="52" t="s">
        <v>713</v>
      </c>
      <c r="D437" s="286">
        <v>785</v>
      </c>
    </row>
    <row r="438" spans="1:4" x14ac:dyDescent="0.15">
      <c r="A438" s="52" t="s">
        <v>783</v>
      </c>
      <c r="B438" s="52" t="s">
        <v>781</v>
      </c>
      <c r="C438" s="10" t="s">
        <v>782</v>
      </c>
      <c r="D438" s="94">
        <v>1185</v>
      </c>
    </row>
  </sheetData>
  <mergeCells count="1">
    <mergeCell ref="A354:F354"/>
  </mergeCells>
  <conditionalFormatting sqref="A13:F20">
    <cfRule type="expression" dxfId="10" priority="15" stopIfTrue="1">
      <formula>MOD(ROW()-13,2*1)+1&lt;=1</formula>
    </cfRule>
  </conditionalFormatting>
  <conditionalFormatting sqref="A107:F121">
    <cfRule type="expression" dxfId="9" priority="7" stopIfTrue="1">
      <formula>MOD(ROW()-20,2*1)+1&lt;=1</formula>
    </cfRule>
  </conditionalFormatting>
  <conditionalFormatting sqref="A124:F138">
    <cfRule type="expression" dxfId="8" priority="4" stopIfTrue="1">
      <formula>MOD(ROW()-20,2*1)+1&lt;=1</formula>
    </cfRule>
  </conditionalFormatting>
  <conditionalFormatting sqref="A367:F367">
    <cfRule type="expression" dxfId="7" priority="2" stopIfTrue="1">
      <formula>MOD(ROW()-13,2*1)+1&lt;=1</formula>
    </cfRule>
  </conditionalFormatting>
  <printOptions horizontalCentered="1"/>
  <pageMargins left="0.75" right="0.75" top="1.3" bottom="0.3" header="0.3" footer="0.1"/>
  <pageSetup scale="80" fitToWidth="0" fitToHeight="0" orientation="portrait" useFirstPageNumber="1" r:id="rId1"/>
  <headerFooter alignWithMargins="0">
    <oddHeader xml:space="preserve">&amp;L&amp;"FuturaStd-Light,Regular"&amp;11&amp;K000000For Unfinished subtract
10% from prices.
Prices effective 03.01.18&amp;C&amp;G&amp;R&amp;"FuturaStd-Light,Regular"&amp;11&amp;K000000 8959 TR 652
Fredericksburg OH, 44627
ph: 330-359-2914
fax: 330-682-0740
</oddHeader>
    <oddFooter>&amp;C&amp;"Calibri,Regular"&amp;K000000Page &amp;P</oddFooter>
  </headerFooter>
  <rowBreaks count="4" manualBreakCount="4">
    <brk id="36" max="5" man="1"/>
    <brk id="157" max="5" man="1"/>
    <brk id="272" max="5" man="1"/>
    <brk id="334"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9362-365A-E446-B06A-109D9FA69267}">
  <dimension ref="A1:D43"/>
  <sheetViews>
    <sheetView topLeftCell="A4" zoomScale="150" zoomScaleNormal="150" workbookViewId="0">
      <selection activeCell="E24" sqref="E24"/>
    </sheetView>
  </sheetViews>
  <sheetFormatPr baseColWidth="10" defaultRowHeight="16" x14ac:dyDescent="0.2"/>
  <cols>
    <col min="1" max="1" width="12.1640625" customWidth="1"/>
    <col min="2" max="2" width="36.5" customWidth="1"/>
    <col min="3" max="3" width="22.5" bestFit="1" customWidth="1"/>
    <col min="4" max="4" width="10.5" customWidth="1"/>
  </cols>
  <sheetData>
    <row r="1" spans="1:4" ht="53" thickBot="1" x14ac:dyDescent="0.25">
      <c r="A1" s="344" t="s">
        <v>123</v>
      </c>
      <c r="B1" s="345"/>
      <c r="C1" s="210"/>
      <c r="D1" s="96" t="s">
        <v>516</v>
      </c>
    </row>
    <row r="2" spans="1:4" ht="17" thickBot="1" x14ac:dyDescent="0.25">
      <c r="A2" s="102" t="s">
        <v>65</v>
      </c>
      <c r="B2" s="116" t="s">
        <v>71</v>
      </c>
      <c r="C2" s="73" t="s">
        <v>66</v>
      </c>
      <c r="D2" s="74" t="s">
        <v>67</v>
      </c>
    </row>
    <row r="3" spans="1:4" x14ac:dyDescent="0.2">
      <c r="A3" s="47" t="s">
        <v>812</v>
      </c>
      <c r="B3" s="11"/>
      <c r="C3" s="11"/>
      <c r="D3" s="88"/>
    </row>
    <row r="4" spans="1:4" x14ac:dyDescent="0.2">
      <c r="A4" s="162" t="s">
        <v>813</v>
      </c>
      <c r="B4" s="54" t="s">
        <v>814</v>
      </c>
      <c r="C4" s="13" t="s">
        <v>352</v>
      </c>
      <c r="D4" s="277">
        <v>223</v>
      </c>
    </row>
    <row r="5" spans="1:4" x14ac:dyDescent="0.2">
      <c r="A5" s="161" t="s">
        <v>816</v>
      </c>
      <c r="B5" s="56" t="s">
        <v>814</v>
      </c>
      <c r="C5" s="14" t="s">
        <v>353</v>
      </c>
      <c r="D5" s="284">
        <v>249</v>
      </c>
    </row>
    <row r="6" spans="1:4" x14ac:dyDescent="0.2">
      <c r="A6" s="162" t="s">
        <v>818</v>
      </c>
      <c r="B6" s="54" t="s">
        <v>814</v>
      </c>
      <c r="C6" s="13" t="s">
        <v>354</v>
      </c>
      <c r="D6" s="284">
        <v>293</v>
      </c>
    </row>
    <row r="7" spans="1:4" x14ac:dyDescent="0.2">
      <c r="A7" s="161" t="s">
        <v>820</v>
      </c>
      <c r="B7" s="56" t="s">
        <v>814</v>
      </c>
      <c r="C7" s="14" t="s">
        <v>355</v>
      </c>
      <c r="D7" s="284">
        <v>337</v>
      </c>
    </row>
    <row r="8" spans="1:4" x14ac:dyDescent="0.2">
      <c r="A8" s="162" t="s">
        <v>822</v>
      </c>
      <c r="B8" s="54" t="s">
        <v>814</v>
      </c>
      <c r="C8" s="13" t="s">
        <v>356</v>
      </c>
      <c r="D8" s="284">
        <v>397</v>
      </c>
    </row>
    <row r="9" spans="1:4" x14ac:dyDescent="0.2">
      <c r="A9" s="166" t="s">
        <v>824</v>
      </c>
      <c r="B9" s="56" t="s">
        <v>814</v>
      </c>
      <c r="C9" s="14" t="s">
        <v>357</v>
      </c>
      <c r="D9" s="277">
        <v>265</v>
      </c>
    </row>
    <row r="10" spans="1:4" x14ac:dyDescent="0.2">
      <c r="A10" s="53" t="s">
        <v>826</v>
      </c>
      <c r="B10" s="54" t="s">
        <v>814</v>
      </c>
      <c r="C10" s="13" t="s">
        <v>358</v>
      </c>
      <c r="D10" s="277">
        <v>309</v>
      </c>
    </row>
    <row r="11" spans="1:4" x14ac:dyDescent="0.2">
      <c r="A11" s="55" t="s">
        <v>828</v>
      </c>
      <c r="B11" s="56" t="s">
        <v>814</v>
      </c>
      <c r="C11" s="14" t="s">
        <v>359</v>
      </c>
      <c r="D11" s="277">
        <v>372</v>
      </c>
    </row>
    <row r="12" spans="1:4" x14ac:dyDescent="0.2">
      <c r="A12" s="53" t="s">
        <v>830</v>
      </c>
      <c r="B12" s="54" t="s">
        <v>814</v>
      </c>
      <c r="C12" s="13" t="s">
        <v>360</v>
      </c>
      <c r="D12" s="277">
        <v>422</v>
      </c>
    </row>
    <row r="13" spans="1:4" x14ac:dyDescent="0.2">
      <c r="A13" s="55" t="s">
        <v>832</v>
      </c>
      <c r="B13" s="56" t="s">
        <v>814</v>
      </c>
      <c r="C13" s="14" t="s">
        <v>361</v>
      </c>
      <c r="D13" s="277">
        <v>495</v>
      </c>
    </row>
    <row r="14" spans="1:4" x14ac:dyDescent="0.2">
      <c r="A14" s="53" t="s">
        <v>834</v>
      </c>
      <c r="B14" s="54" t="s">
        <v>814</v>
      </c>
      <c r="C14" s="13" t="s">
        <v>362</v>
      </c>
      <c r="D14" s="277">
        <v>376</v>
      </c>
    </row>
    <row r="15" spans="1:4" x14ac:dyDescent="0.2">
      <c r="A15" s="55" t="s">
        <v>836</v>
      </c>
      <c r="B15" s="56" t="s">
        <v>814</v>
      </c>
      <c r="C15" s="14" t="s">
        <v>363</v>
      </c>
      <c r="D15" s="277">
        <v>455</v>
      </c>
    </row>
    <row r="16" spans="1:4" x14ac:dyDescent="0.2">
      <c r="A16" s="53" t="s">
        <v>838</v>
      </c>
      <c r="B16" s="54" t="s">
        <v>814</v>
      </c>
      <c r="C16" s="13" t="s">
        <v>364</v>
      </c>
      <c r="D16" s="277">
        <v>538</v>
      </c>
    </row>
    <row r="17" spans="1:4" x14ac:dyDescent="0.2">
      <c r="A17" s="55" t="s">
        <v>840</v>
      </c>
      <c r="B17" s="56" t="s">
        <v>814</v>
      </c>
      <c r="C17" s="14" t="s">
        <v>365</v>
      </c>
      <c r="D17" s="277">
        <v>605</v>
      </c>
    </row>
    <row r="18" spans="1:4" x14ac:dyDescent="0.2">
      <c r="A18" s="53" t="s">
        <v>842</v>
      </c>
      <c r="B18" s="54" t="s">
        <v>814</v>
      </c>
      <c r="C18" s="13" t="s">
        <v>366</v>
      </c>
      <c r="D18" s="277">
        <v>729</v>
      </c>
    </row>
    <row r="19" spans="1:4" x14ac:dyDescent="0.2">
      <c r="A19" s="47" t="s">
        <v>883</v>
      </c>
      <c r="B19" s="11"/>
      <c r="C19" s="11"/>
      <c r="D19" s="88"/>
    </row>
    <row r="20" spans="1:4" x14ac:dyDescent="0.2">
      <c r="A20" s="161" t="s">
        <v>849</v>
      </c>
      <c r="B20" s="56" t="s">
        <v>850</v>
      </c>
      <c r="C20" s="14" t="s">
        <v>851</v>
      </c>
      <c r="D20" s="45">
        <v>272</v>
      </c>
    </row>
    <row r="21" spans="1:4" x14ac:dyDescent="0.2">
      <c r="A21" s="162" t="s">
        <v>852</v>
      </c>
      <c r="B21" s="54" t="s">
        <v>850</v>
      </c>
      <c r="C21" s="13" t="s">
        <v>815</v>
      </c>
      <c r="D21" s="44">
        <v>289</v>
      </c>
    </row>
    <row r="22" spans="1:4" x14ac:dyDescent="0.2">
      <c r="A22" s="161" t="s">
        <v>853</v>
      </c>
      <c r="B22" s="56" t="s">
        <v>850</v>
      </c>
      <c r="C22" s="14" t="s">
        <v>817</v>
      </c>
      <c r="D22" s="250">
        <v>313</v>
      </c>
    </row>
    <row r="23" spans="1:4" x14ac:dyDescent="0.2">
      <c r="A23" s="162" t="s">
        <v>854</v>
      </c>
      <c r="B23" s="54" t="s">
        <v>850</v>
      </c>
      <c r="C23" s="13" t="s">
        <v>819</v>
      </c>
      <c r="D23" s="253">
        <v>345</v>
      </c>
    </row>
    <row r="24" spans="1:4" x14ac:dyDescent="0.2">
      <c r="A24" s="161" t="s">
        <v>855</v>
      </c>
      <c r="B24" s="56" t="s">
        <v>850</v>
      </c>
      <c r="C24" s="14" t="s">
        <v>821</v>
      </c>
      <c r="D24" s="250">
        <v>399</v>
      </c>
    </row>
    <row r="25" spans="1:4" x14ac:dyDescent="0.2">
      <c r="A25" s="162" t="s">
        <v>856</v>
      </c>
      <c r="B25" s="54" t="s">
        <v>850</v>
      </c>
      <c r="C25" s="13" t="s">
        <v>823</v>
      </c>
      <c r="D25" s="253">
        <v>455</v>
      </c>
    </row>
    <row r="26" spans="1:4" x14ac:dyDescent="0.2">
      <c r="A26" s="162" t="s">
        <v>857</v>
      </c>
      <c r="B26" s="54" t="s">
        <v>850</v>
      </c>
      <c r="C26" s="13" t="s">
        <v>858</v>
      </c>
      <c r="D26" s="44">
        <v>280</v>
      </c>
    </row>
    <row r="27" spans="1:4" x14ac:dyDescent="0.2">
      <c r="A27" s="166" t="s">
        <v>859</v>
      </c>
      <c r="B27" s="56" t="s">
        <v>850</v>
      </c>
      <c r="C27" s="14" t="s">
        <v>860</v>
      </c>
      <c r="D27" s="45">
        <v>295</v>
      </c>
    </row>
    <row r="28" spans="1:4" x14ac:dyDescent="0.2">
      <c r="A28" s="53" t="s">
        <v>861</v>
      </c>
      <c r="B28" s="54" t="s">
        <v>850</v>
      </c>
      <c r="C28" s="13" t="s">
        <v>862</v>
      </c>
      <c r="D28" s="48">
        <v>336</v>
      </c>
    </row>
    <row r="29" spans="1:4" x14ac:dyDescent="0.2">
      <c r="A29" s="55" t="s">
        <v>863</v>
      </c>
      <c r="B29" s="56" t="s">
        <v>850</v>
      </c>
      <c r="C29" s="14" t="s">
        <v>864</v>
      </c>
      <c r="D29" s="45">
        <v>396</v>
      </c>
    </row>
    <row r="30" spans="1:4" x14ac:dyDescent="0.2">
      <c r="A30" s="53" t="s">
        <v>865</v>
      </c>
      <c r="B30" s="54" t="s">
        <v>850</v>
      </c>
      <c r="C30" s="13" t="s">
        <v>866</v>
      </c>
      <c r="D30" s="48">
        <v>447</v>
      </c>
    </row>
    <row r="31" spans="1:4" x14ac:dyDescent="0.2">
      <c r="A31" s="55" t="s">
        <v>867</v>
      </c>
      <c r="B31" s="56" t="s">
        <v>850</v>
      </c>
      <c r="C31" s="14" t="s">
        <v>868</v>
      </c>
      <c r="D31" s="45">
        <v>521</v>
      </c>
    </row>
    <row r="32" spans="1:4" x14ac:dyDescent="0.2">
      <c r="A32" s="70" t="s">
        <v>869</v>
      </c>
      <c r="B32" s="54" t="s">
        <v>850</v>
      </c>
      <c r="C32" s="13" t="s">
        <v>870</v>
      </c>
      <c r="D32" s="48">
        <v>288</v>
      </c>
    </row>
    <row r="33" spans="1:4" x14ac:dyDescent="0.2">
      <c r="A33" s="166" t="s">
        <v>871</v>
      </c>
      <c r="B33" s="56" t="s">
        <v>850</v>
      </c>
      <c r="C33" s="14" t="s">
        <v>825</v>
      </c>
      <c r="D33" s="45">
        <v>306</v>
      </c>
    </row>
    <row r="34" spans="1:4" x14ac:dyDescent="0.2">
      <c r="A34" s="53" t="s">
        <v>872</v>
      </c>
      <c r="B34" s="54" t="s">
        <v>850</v>
      </c>
      <c r="C34" s="13" t="s">
        <v>827</v>
      </c>
      <c r="D34" s="48">
        <v>354</v>
      </c>
    </row>
    <row r="35" spans="1:4" x14ac:dyDescent="0.2">
      <c r="A35" s="55" t="s">
        <v>873</v>
      </c>
      <c r="B35" s="56" t="s">
        <v>850</v>
      </c>
      <c r="C35" s="14" t="s">
        <v>829</v>
      </c>
      <c r="D35" s="45">
        <v>417</v>
      </c>
    </row>
    <row r="36" spans="1:4" x14ac:dyDescent="0.2">
      <c r="A36" s="53" t="s">
        <v>874</v>
      </c>
      <c r="B36" s="54" t="s">
        <v>850</v>
      </c>
      <c r="C36" s="13" t="s">
        <v>831</v>
      </c>
      <c r="D36" s="48">
        <v>470</v>
      </c>
    </row>
    <row r="37" spans="1:4" x14ac:dyDescent="0.2">
      <c r="A37" s="55" t="s">
        <v>875</v>
      </c>
      <c r="B37" s="56" t="s">
        <v>850</v>
      </c>
      <c r="C37" s="14" t="s">
        <v>833</v>
      </c>
      <c r="D37" s="45">
        <v>548</v>
      </c>
    </row>
    <row r="38" spans="1:4" x14ac:dyDescent="0.2">
      <c r="A38" s="53" t="s">
        <v>876</v>
      </c>
      <c r="B38" s="54" t="s">
        <v>850</v>
      </c>
      <c r="C38" s="13" t="s">
        <v>877</v>
      </c>
      <c r="D38" s="48">
        <v>423</v>
      </c>
    </row>
    <row r="39" spans="1:4" x14ac:dyDescent="0.2">
      <c r="A39" s="55" t="s">
        <v>878</v>
      </c>
      <c r="B39" s="56" t="s">
        <v>850</v>
      </c>
      <c r="C39" s="14" t="s">
        <v>835</v>
      </c>
      <c r="D39" s="45">
        <v>450</v>
      </c>
    </row>
    <row r="40" spans="1:4" x14ac:dyDescent="0.2">
      <c r="A40" s="53" t="s">
        <v>879</v>
      </c>
      <c r="B40" s="54" t="s">
        <v>850</v>
      </c>
      <c r="C40" s="13" t="s">
        <v>837</v>
      </c>
      <c r="D40" s="48">
        <v>500</v>
      </c>
    </row>
    <row r="41" spans="1:4" x14ac:dyDescent="0.2">
      <c r="A41" s="55" t="s">
        <v>880</v>
      </c>
      <c r="B41" s="56" t="s">
        <v>850</v>
      </c>
      <c r="C41" s="14" t="s">
        <v>839</v>
      </c>
      <c r="D41" s="45">
        <v>590</v>
      </c>
    </row>
    <row r="42" spans="1:4" x14ac:dyDescent="0.2">
      <c r="A42" s="53" t="s">
        <v>881</v>
      </c>
      <c r="B42" s="54" t="s">
        <v>850</v>
      </c>
      <c r="C42" s="13" t="s">
        <v>841</v>
      </c>
      <c r="D42" s="48">
        <v>661</v>
      </c>
    </row>
    <row r="43" spans="1:4" x14ac:dyDescent="0.2">
      <c r="A43" s="55" t="s">
        <v>882</v>
      </c>
      <c r="B43" s="56" t="s">
        <v>850</v>
      </c>
      <c r="C43" s="14" t="s">
        <v>843</v>
      </c>
      <c r="D43" s="45">
        <v>791</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E81B-9B3D-E744-9C2E-6903C07D0D9C}">
  <dimension ref="A1"/>
  <sheetViews>
    <sheetView workbookViewId="0">
      <selection activeCell="L39" sqref="L38:L39"/>
    </sheetView>
  </sheetViews>
  <sheetFormatPr baseColWidth="10" defaultRowHeight="16" x14ac:dyDescent="0.2"/>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37"/>
  <sheetViews>
    <sheetView view="pageBreakPreview" topLeftCell="A2" zoomScale="150" zoomScaleNormal="75" zoomScaleSheetLayoutView="150" zoomScalePageLayoutView="150" workbookViewId="0">
      <selection activeCell="A22" sqref="A22:F22"/>
    </sheetView>
  </sheetViews>
  <sheetFormatPr baseColWidth="10" defaultColWidth="11" defaultRowHeight="13" x14ac:dyDescent="0.15"/>
  <cols>
    <col min="1" max="1" width="12.1640625" style="52" customWidth="1"/>
    <col min="2" max="2" width="36.5" style="52" customWidth="1"/>
    <col min="3" max="3" width="22.5" style="10" bestFit="1" customWidth="1"/>
    <col min="4" max="4" width="10.5" style="94" customWidth="1"/>
    <col min="5" max="5" width="11.5" style="94" customWidth="1"/>
    <col min="6" max="6" width="8.83203125" style="95" customWidth="1"/>
    <col min="7" max="7" width="8" style="28" customWidth="1"/>
    <col min="8" max="16384" width="11" style="10"/>
  </cols>
  <sheetData>
    <row r="1" spans="1:7" ht="13.5" customHeight="1" x14ac:dyDescent="0.15">
      <c r="A1" s="187"/>
      <c r="D1" s="93"/>
      <c r="E1" s="93"/>
      <c r="F1" s="93"/>
      <c r="G1" s="30"/>
    </row>
    <row r="2" spans="1:7" s="6" customFormat="1" ht="20" customHeight="1" x14ac:dyDescent="0.2">
      <c r="A2" s="129"/>
      <c r="B2" s="130"/>
      <c r="C2" s="130"/>
      <c r="D2" s="131"/>
      <c r="E2" s="131"/>
      <c r="F2" s="131"/>
      <c r="G2" s="132"/>
    </row>
    <row r="3" spans="1:7" s="6" customFormat="1" ht="20" customHeight="1" x14ac:dyDescent="0.2">
      <c r="A3" s="129"/>
      <c r="B3" s="130"/>
      <c r="C3" s="130"/>
      <c r="D3" s="131"/>
      <c r="E3" s="131"/>
      <c r="F3" s="131"/>
      <c r="G3" s="132"/>
    </row>
    <row r="4" spans="1:7" s="6" customFormat="1" ht="20" customHeight="1" x14ac:dyDescent="0.2">
      <c r="A4" s="129"/>
      <c r="B4" s="130"/>
      <c r="C4" s="130"/>
      <c r="D4" s="131"/>
      <c r="E4" s="131"/>
      <c r="F4" s="131"/>
      <c r="G4" s="132"/>
    </row>
    <row r="5" spans="1:7" s="6" customFormat="1" ht="20" customHeight="1" x14ac:dyDescent="0.2">
      <c r="A5" s="129"/>
      <c r="B5" s="130"/>
      <c r="C5" s="130"/>
      <c r="D5" s="131"/>
      <c r="E5" s="131"/>
      <c r="F5" s="133"/>
      <c r="G5" s="132"/>
    </row>
    <row r="6" spans="1:7" s="6" customFormat="1" ht="20" customHeight="1" x14ac:dyDescent="0.2">
      <c r="A6" s="130"/>
      <c r="B6" s="130"/>
      <c r="C6" s="130"/>
      <c r="D6" s="131"/>
      <c r="E6" s="131"/>
      <c r="F6" s="133"/>
      <c r="G6" s="132"/>
    </row>
    <row r="7" spans="1:7" s="6" customFormat="1" ht="20" customHeight="1" x14ac:dyDescent="0.2">
      <c r="A7" s="135"/>
      <c r="B7" s="136"/>
      <c r="C7" s="137"/>
      <c r="D7" s="138"/>
      <c r="E7" s="138"/>
      <c r="F7" s="139"/>
      <c r="G7" s="140"/>
    </row>
    <row r="8" spans="1:7" s="6" customFormat="1" ht="20" customHeight="1" x14ac:dyDescent="0.2">
      <c r="A8" s="135"/>
      <c r="B8" s="135"/>
      <c r="C8" s="135"/>
      <c r="D8" s="150"/>
      <c r="E8" s="141"/>
      <c r="F8" s="133"/>
      <c r="G8" s="142"/>
    </row>
    <row r="9" spans="1:7" s="6" customFormat="1" ht="20" customHeight="1" x14ac:dyDescent="0.2">
      <c r="A9" s="135"/>
      <c r="B9" s="135"/>
      <c r="C9" s="135"/>
      <c r="D9" s="150"/>
      <c r="E9" s="141"/>
      <c r="F9" s="133"/>
      <c r="G9" s="142"/>
    </row>
    <row r="10" spans="1:7" s="6" customFormat="1" ht="20" customHeight="1" x14ac:dyDescent="0.2">
      <c r="A10" s="135"/>
      <c r="B10" s="135"/>
      <c r="C10" s="135"/>
      <c r="D10" s="150"/>
      <c r="E10" s="141"/>
      <c r="F10" s="133"/>
      <c r="G10" s="142"/>
    </row>
    <row r="11" spans="1:7" s="6" customFormat="1" ht="20" customHeight="1" x14ac:dyDescent="0.2">
      <c r="A11" s="135"/>
      <c r="B11" s="135"/>
      <c r="C11" s="135"/>
      <c r="D11" s="150"/>
      <c r="E11" s="141"/>
      <c r="F11" s="133"/>
      <c r="G11" s="142"/>
    </row>
    <row r="12" spans="1:7" s="6" customFormat="1" ht="20" customHeight="1" x14ac:dyDescent="0.2">
      <c r="A12" s="135"/>
      <c r="B12" s="135"/>
      <c r="C12" s="135"/>
      <c r="D12" s="150"/>
      <c r="E12" s="141"/>
      <c r="F12" s="133"/>
      <c r="G12" s="142"/>
    </row>
    <row r="13" spans="1:7" s="6" customFormat="1" ht="20" customHeight="1" x14ac:dyDescent="0.2">
      <c r="A13" s="135"/>
      <c r="B13" s="135"/>
      <c r="C13" s="135"/>
      <c r="D13" s="150"/>
      <c r="E13" s="141"/>
      <c r="F13" s="133"/>
      <c r="G13" s="142"/>
    </row>
    <row r="14" spans="1:7" s="6" customFormat="1" ht="20" customHeight="1" x14ac:dyDescent="0.2">
      <c r="A14" s="143"/>
      <c r="B14" s="143"/>
      <c r="D14" s="151"/>
      <c r="E14" s="141"/>
      <c r="F14" s="144"/>
      <c r="G14" s="145"/>
    </row>
    <row r="15" spans="1:7" s="6" customFormat="1" ht="20" customHeight="1" x14ac:dyDescent="0.2">
      <c r="A15" s="301" t="s">
        <v>518</v>
      </c>
      <c r="B15" s="301"/>
      <c r="C15" s="301"/>
      <c r="D15" s="301"/>
      <c r="E15" s="301"/>
      <c r="F15" s="301"/>
      <c r="G15" s="145"/>
    </row>
    <row r="16" spans="1:7" s="6" customFormat="1" ht="20" customHeight="1" x14ac:dyDescent="0.2">
      <c r="A16" s="143"/>
      <c r="B16" s="143"/>
      <c r="D16" s="151"/>
      <c r="E16" s="141"/>
      <c r="F16" s="144"/>
      <c r="G16" s="145"/>
    </row>
    <row r="17" spans="1:7" s="6" customFormat="1" ht="20" customHeight="1" x14ac:dyDescent="0.2">
      <c r="A17" s="302" t="s">
        <v>791</v>
      </c>
      <c r="B17" s="302"/>
      <c r="C17" s="302"/>
      <c r="D17" s="302"/>
      <c r="E17" s="302"/>
      <c r="F17" s="302"/>
      <c r="G17" s="145"/>
    </row>
    <row r="18" spans="1:7" s="6" customFormat="1" ht="20" customHeight="1" x14ac:dyDescent="0.2">
      <c r="A18" s="143"/>
      <c r="B18" s="143"/>
      <c r="D18" s="151"/>
      <c r="E18" s="141"/>
      <c r="F18" s="144"/>
      <c r="G18" s="145"/>
    </row>
    <row r="19" spans="1:7" s="6" customFormat="1" ht="20" customHeight="1" x14ac:dyDescent="0.2">
      <c r="A19" s="143"/>
      <c r="B19" s="143"/>
      <c r="D19" s="150"/>
      <c r="E19" s="141"/>
      <c r="F19" s="144"/>
      <c r="G19" s="146"/>
    </row>
    <row r="20" spans="1:7" s="6" customFormat="1" ht="20" customHeight="1" x14ac:dyDescent="0.2">
      <c r="A20" s="143"/>
      <c r="B20" s="143"/>
      <c r="D20" s="152"/>
      <c r="E20" s="141"/>
      <c r="F20" s="144"/>
      <c r="G20" s="142"/>
    </row>
    <row r="21" spans="1:7" s="6" customFormat="1" ht="20" customHeight="1" x14ac:dyDescent="0.2">
      <c r="A21" s="301" t="s">
        <v>472</v>
      </c>
      <c r="B21" s="301"/>
      <c r="C21" s="301"/>
      <c r="D21" s="301"/>
      <c r="E21" s="301"/>
      <c r="F21" s="301"/>
      <c r="G21" s="142"/>
    </row>
    <row r="22" spans="1:7" s="6" customFormat="1" ht="20" customHeight="1" x14ac:dyDescent="0.2">
      <c r="A22" s="301" t="s">
        <v>470</v>
      </c>
      <c r="B22" s="301"/>
      <c r="C22" s="301"/>
      <c r="D22" s="301"/>
      <c r="E22" s="301"/>
      <c r="F22" s="301"/>
      <c r="G22" s="142"/>
    </row>
    <row r="23" spans="1:7" s="6" customFormat="1" ht="20" customHeight="1" x14ac:dyDescent="0.2">
      <c r="A23" s="301" t="s">
        <v>471</v>
      </c>
      <c r="B23" s="301"/>
      <c r="C23" s="301"/>
      <c r="D23" s="301"/>
      <c r="E23" s="301"/>
      <c r="F23" s="301"/>
      <c r="G23" s="145"/>
    </row>
    <row r="24" spans="1:7" s="6" customFormat="1" ht="20" customHeight="1" x14ac:dyDescent="0.2">
      <c r="A24" s="301" t="s">
        <v>507</v>
      </c>
      <c r="B24" s="301"/>
      <c r="C24" s="301"/>
      <c r="D24" s="301"/>
      <c r="E24" s="301"/>
      <c r="F24" s="301"/>
      <c r="G24" s="132"/>
    </row>
    <row r="25" spans="1:7" s="6" customFormat="1" ht="20" customHeight="1" x14ac:dyDescent="0.2">
      <c r="A25" s="301" t="s">
        <v>785</v>
      </c>
      <c r="B25" s="301"/>
      <c r="C25" s="301"/>
      <c r="D25" s="301"/>
      <c r="E25" s="301"/>
      <c r="F25" s="301"/>
      <c r="G25" s="130"/>
    </row>
    <row r="26" spans="1:7" s="6" customFormat="1" ht="20" customHeight="1" x14ac:dyDescent="0.2">
      <c r="A26" s="303" t="s">
        <v>811</v>
      </c>
      <c r="B26" s="303"/>
      <c r="C26" s="303"/>
      <c r="D26" s="303"/>
      <c r="E26" s="303"/>
      <c r="F26" s="303"/>
      <c r="G26" s="148"/>
    </row>
    <row r="27" spans="1:7" ht="16" x14ac:dyDescent="0.2">
      <c r="A27" s="297"/>
      <c r="B27" s="297"/>
      <c r="C27" s="297"/>
      <c r="D27" s="297"/>
      <c r="E27" s="297"/>
      <c r="F27" s="297"/>
      <c r="G27" s="36"/>
    </row>
    <row r="28" spans="1:7" ht="14" x14ac:dyDescent="0.15">
      <c r="A28" s="113"/>
      <c r="F28" s="94"/>
    </row>
    <row r="29" spans="1:7" ht="39.75" customHeight="1" x14ac:dyDescent="0.15">
      <c r="A29" s="295"/>
      <c r="B29" s="295"/>
      <c r="C29" s="295"/>
      <c r="D29" s="295"/>
      <c r="E29" s="295"/>
      <c r="F29" s="295"/>
      <c r="G29" s="114"/>
    </row>
    <row r="30" spans="1:7" ht="41.25" customHeight="1" x14ac:dyDescent="0.15">
      <c r="A30" s="295"/>
      <c r="B30" s="295"/>
      <c r="C30" s="295"/>
      <c r="D30" s="295"/>
      <c r="E30" s="295"/>
      <c r="F30" s="295"/>
      <c r="G30" s="114"/>
    </row>
    <row r="31" spans="1:7" ht="39" customHeight="1" x14ac:dyDescent="0.15">
      <c r="A31" s="295"/>
      <c r="B31" s="295"/>
      <c r="C31" s="295"/>
      <c r="D31" s="295"/>
      <c r="E31" s="295"/>
      <c r="F31" s="295"/>
      <c r="G31" s="114"/>
    </row>
    <row r="32" spans="1:7" ht="52.5" customHeight="1" x14ac:dyDescent="0.15">
      <c r="A32" s="295"/>
      <c r="B32" s="295"/>
      <c r="C32" s="295"/>
      <c r="D32" s="295"/>
      <c r="E32" s="295"/>
      <c r="F32" s="295"/>
      <c r="G32" s="114"/>
    </row>
    <row r="33" spans="1:7" ht="30" customHeight="1" x14ac:dyDescent="0.15">
      <c r="A33" s="295"/>
      <c r="B33" s="295"/>
      <c r="C33" s="295"/>
      <c r="D33" s="295"/>
      <c r="E33" s="295"/>
      <c r="F33" s="295"/>
      <c r="G33" s="114"/>
    </row>
    <row r="34" spans="1:7" ht="30" customHeight="1" x14ac:dyDescent="0.2">
      <c r="A34" s="153"/>
      <c r="B34" s="143"/>
      <c r="C34" s="6"/>
      <c r="D34" s="144"/>
      <c r="E34" s="144"/>
      <c r="F34" s="144"/>
    </row>
    <row r="36" spans="1:7" x14ac:dyDescent="0.15">
      <c r="F36" s="94"/>
    </row>
    <row r="37" spans="1:7" x14ac:dyDescent="0.15">
      <c r="F37" s="94"/>
    </row>
  </sheetData>
  <mergeCells count="14">
    <mergeCell ref="A32:F32"/>
    <mergeCell ref="A33:F33"/>
    <mergeCell ref="A15:F15"/>
    <mergeCell ref="A27:F27"/>
    <mergeCell ref="A29:F29"/>
    <mergeCell ref="A30:F30"/>
    <mergeCell ref="A31:F31"/>
    <mergeCell ref="A22:F22"/>
    <mergeCell ref="A23:F23"/>
    <mergeCell ref="A24:F24"/>
    <mergeCell ref="A25:F25"/>
    <mergeCell ref="A21:F21"/>
    <mergeCell ref="A17:F17"/>
    <mergeCell ref="A26:F26"/>
  </mergeCells>
  <conditionalFormatting sqref="A17">
    <cfRule type="duplicateValues" dxfId="6" priority="1"/>
  </conditionalFormatting>
  <conditionalFormatting sqref="A21">
    <cfRule type="duplicateValues" dxfId="5" priority="4"/>
    <cfRule type="duplicateValues" dxfId="4" priority="5"/>
  </conditionalFormatting>
  <conditionalFormatting sqref="A22">
    <cfRule type="duplicateValues" dxfId="3" priority="2"/>
    <cfRule type="duplicateValues" dxfId="2" priority="3"/>
  </conditionalFormatting>
  <conditionalFormatting sqref="A23:A26 A1:A16 A36:A1048576 A18:A20">
    <cfRule type="duplicateValues" dxfId="1" priority="6"/>
  </conditionalFormatting>
  <conditionalFormatting sqref="A23:A26">
    <cfRule type="duplicateValues" dxfId="0" priority="7"/>
  </conditionalFormatting>
  <printOptions horizontalCentered="1"/>
  <pageMargins left="0.75" right="0.75" top="1.3" bottom="0.3" header="0.3" footer="0.1"/>
  <pageSetup scale="80" fitToWidth="0" fitToHeight="0" orientation="portrait" useFirstPageNumber="1" r:id="rId1"/>
  <headerFooter alignWithMargins="0">
    <oddHeader xml:space="preserve">&amp;R&amp;"FuturaStd-Light,Regular"&amp;11&amp;K000000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3"/>
  <sheetViews>
    <sheetView view="pageBreakPreview" zoomScale="150" zoomScaleNormal="75" zoomScaleSheetLayoutView="150" zoomScalePageLayoutView="150" workbookViewId="0">
      <selection activeCell="A45" sqref="A45:C45"/>
    </sheetView>
  </sheetViews>
  <sheetFormatPr baseColWidth="10" defaultColWidth="11" defaultRowHeight="13" x14ac:dyDescent="0.15"/>
  <cols>
    <col min="1" max="1" width="12.1640625" style="52" customWidth="1"/>
    <col min="2" max="2" width="36.5" style="52" customWidth="1"/>
    <col min="3" max="3" width="17.1640625" style="10" customWidth="1"/>
    <col min="4" max="4" width="15.1640625" style="94" customWidth="1"/>
    <col min="5" max="5" width="11.5" style="94" customWidth="1"/>
    <col min="6" max="6" width="8.83203125" style="95" hidden="1" customWidth="1"/>
    <col min="7" max="7" width="14.6640625" style="28" hidden="1" customWidth="1"/>
    <col min="8" max="8" width="11" style="10" hidden="1" customWidth="1"/>
    <col min="9" max="9" width="11" style="10" customWidth="1"/>
    <col min="10" max="16384" width="11" style="10"/>
  </cols>
  <sheetData>
    <row r="1" spans="1:7" ht="13.5" customHeight="1" x14ac:dyDescent="0.15">
      <c r="D1" s="93"/>
      <c r="E1" s="93"/>
      <c r="F1" s="93"/>
      <c r="G1" s="30"/>
    </row>
    <row r="2" spans="1:7" s="5" customFormat="1" ht="20" customHeight="1" x14ac:dyDescent="0.2">
      <c r="A2" s="242" t="s">
        <v>529</v>
      </c>
      <c r="D2" s="245" t="s">
        <v>394</v>
      </c>
      <c r="E2" s="128"/>
      <c r="F2" s="128"/>
      <c r="G2" s="134"/>
    </row>
    <row r="3" spans="1:7" s="6" customFormat="1" ht="20" customHeight="1" x14ac:dyDescent="0.2">
      <c r="A3" s="6" t="s">
        <v>643</v>
      </c>
      <c r="C3" s="244"/>
      <c r="D3" s="243"/>
      <c r="E3" s="149"/>
      <c r="F3" s="149"/>
      <c r="G3" s="148"/>
    </row>
    <row r="4" spans="1:7" s="6" customFormat="1" ht="20" customHeight="1" x14ac:dyDescent="0.2">
      <c r="A4" s="6" t="s">
        <v>520</v>
      </c>
      <c r="C4" s="244"/>
      <c r="D4" s="243">
        <v>0.1</v>
      </c>
      <c r="E4" s="149"/>
      <c r="F4" s="149"/>
      <c r="G4" s="148"/>
    </row>
    <row r="5" spans="1:7" s="6" customFormat="1" ht="20" customHeight="1" x14ac:dyDescent="0.2">
      <c r="A5" s="6" t="s">
        <v>521</v>
      </c>
      <c r="C5" s="244"/>
      <c r="D5" s="243">
        <v>0.1</v>
      </c>
      <c r="F5" s="139"/>
      <c r="G5" s="140"/>
    </row>
    <row r="6" spans="1:7" s="6" customFormat="1" ht="20" customHeight="1" x14ac:dyDescent="0.2">
      <c r="A6" s="6" t="s">
        <v>527</v>
      </c>
      <c r="C6" s="244"/>
      <c r="D6" s="243">
        <v>0.1</v>
      </c>
      <c r="E6" s="141"/>
      <c r="F6" s="144"/>
    </row>
    <row r="7" spans="1:7" s="6" customFormat="1" ht="20" customHeight="1" x14ac:dyDescent="0.2">
      <c r="A7" s="6" t="s">
        <v>644</v>
      </c>
      <c r="D7" s="243">
        <v>0.1</v>
      </c>
      <c r="E7" s="141"/>
      <c r="F7" s="133"/>
    </row>
    <row r="8" spans="1:7" s="6" customFormat="1" ht="20" customHeight="1" x14ac:dyDescent="0.2">
      <c r="A8" s="6" t="s">
        <v>522</v>
      </c>
      <c r="C8" s="244"/>
      <c r="D8" s="243">
        <v>0.1</v>
      </c>
      <c r="E8" s="141"/>
      <c r="F8" s="144"/>
    </row>
    <row r="9" spans="1:7" s="6" customFormat="1" ht="20" customHeight="1" x14ac:dyDescent="0.2">
      <c r="A9" s="6" t="s">
        <v>523</v>
      </c>
      <c r="C9" s="244"/>
      <c r="D9" s="243">
        <v>0.2</v>
      </c>
      <c r="E9" s="141"/>
      <c r="F9" s="144"/>
    </row>
    <row r="10" spans="1:7" s="6" customFormat="1" ht="20" customHeight="1" x14ac:dyDescent="0.2">
      <c r="A10" s="6" t="s">
        <v>524</v>
      </c>
      <c r="C10" s="244"/>
      <c r="D10" s="243">
        <v>0.2</v>
      </c>
      <c r="E10" s="141"/>
      <c r="F10" s="144"/>
    </row>
    <row r="11" spans="1:7" s="6" customFormat="1" ht="21.75" customHeight="1" x14ac:dyDescent="0.2">
      <c r="A11" s="6" t="s">
        <v>525</v>
      </c>
      <c r="C11" s="244"/>
      <c r="D11" s="243">
        <v>0.3</v>
      </c>
      <c r="E11" s="241"/>
      <c r="F11" s="241"/>
    </row>
    <row r="12" spans="1:7" s="6" customFormat="1" ht="20" customHeight="1" x14ac:dyDescent="0.2">
      <c r="A12" s="6" t="s">
        <v>526</v>
      </c>
      <c r="C12" s="244"/>
      <c r="D12" s="243">
        <v>0.3</v>
      </c>
      <c r="E12" s="141"/>
      <c r="F12" s="144"/>
    </row>
    <row r="13" spans="1:7" s="6" customFormat="1" ht="20" customHeight="1" x14ac:dyDescent="0.2">
      <c r="A13" s="6" t="s">
        <v>528</v>
      </c>
      <c r="C13" s="244"/>
      <c r="D13" s="243">
        <v>0.55000000000000004</v>
      </c>
      <c r="E13" s="141"/>
      <c r="F13" s="144"/>
    </row>
    <row r="14" spans="1:7" s="6" customFormat="1" ht="20" customHeight="1" x14ac:dyDescent="0.2">
      <c r="A14" s="6" t="s">
        <v>776</v>
      </c>
      <c r="C14" s="244"/>
      <c r="D14" s="243">
        <v>0.3</v>
      </c>
      <c r="E14" s="141"/>
      <c r="F14" s="144"/>
    </row>
    <row r="15" spans="1:7" s="6" customFormat="1" ht="20" customHeight="1" x14ac:dyDescent="0.2">
      <c r="A15" s="6" t="s">
        <v>777</v>
      </c>
      <c r="C15" s="244"/>
      <c r="D15" s="243">
        <v>0.3</v>
      </c>
      <c r="E15" s="141"/>
      <c r="F15" s="144"/>
    </row>
    <row r="16" spans="1:7" s="6" customFormat="1" ht="10.5" customHeight="1" x14ac:dyDescent="0.2">
      <c r="C16" s="244"/>
      <c r="D16" s="243"/>
      <c r="E16" s="141"/>
      <c r="F16" s="144"/>
    </row>
    <row r="17" spans="1:7" s="6" customFormat="1" ht="20" customHeight="1" x14ac:dyDescent="0.2">
      <c r="A17" s="6" t="s">
        <v>530</v>
      </c>
      <c r="D17" s="243">
        <v>0.1</v>
      </c>
      <c r="E17" s="141"/>
      <c r="F17" s="144"/>
    </row>
    <row r="18" spans="1:7" s="6" customFormat="1" ht="20" customHeight="1" x14ac:dyDescent="0.2">
      <c r="A18" s="6" t="s">
        <v>621</v>
      </c>
      <c r="D18" s="243">
        <v>0.25</v>
      </c>
      <c r="E18" s="141"/>
      <c r="F18" s="144"/>
    </row>
    <row r="19" spans="1:7" s="6" customFormat="1" ht="20" customHeight="1" x14ac:dyDescent="0.2">
      <c r="A19" s="6" t="s">
        <v>778</v>
      </c>
      <c r="D19" s="243">
        <v>0.1</v>
      </c>
      <c r="E19" s="141"/>
      <c r="F19" s="144"/>
    </row>
    <row r="20" spans="1:7" s="6" customFormat="1" ht="20" customHeight="1" x14ac:dyDescent="0.2">
      <c r="A20" s="6" t="s">
        <v>780</v>
      </c>
      <c r="D20" s="243">
        <v>0.2</v>
      </c>
      <c r="E20" s="141"/>
      <c r="F20" s="144"/>
    </row>
    <row r="21" spans="1:7" s="6" customFormat="1" ht="20" customHeight="1" x14ac:dyDescent="0.2">
      <c r="A21" s="126" t="s">
        <v>76</v>
      </c>
      <c r="B21" s="126"/>
      <c r="C21" s="127"/>
      <c r="D21" s="128"/>
      <c r="E21" s="141"/>
      <c r="F21" s="144"/>
    </row>
    <row r="22" spans="1:7" s="6" customFormat="1" ht="20" customHeight="1" x14ac:dyDescent="0.2">
      <c r="A22" s="147" t="s">
        <v>622</v>
      </c>
      <c r="B22" s="147"/>
      <c r="C22" s="148"/>
      <c r="D22" s="149"/>
      <c r="E22" s="131"/>
      <c r="F22" s="131"/>
      <c r="G22" s="132"/>
    </row>
    <row r="23" spans="1:7" s="6" customFormat="1" ht="20" customHeight="1" x14ac:dyDescent="0.2">
      <c r="A23" s="135" t="s">
        <v>383</v>
      </c>
      <c r="B23" s="136"/>
      <c r="C23" s="137"/>
      <c r="D23" s="246" t="s">
        <v>394</v>
      </c>
      <c r="E23" s="131"/>
      <c r="F23" s="131"/>
      <c r="G23" s="130"/>
    </row>
    <row r="24" spans="1:7" s="6" customFormat="1" ht="20" customHeight="1" x14ac:dyDescent="0.2">
      <c r="A24" s="135" t="s">
        <v>396</v>
      </c>
      <c r="B24" s="135"/>
      <c r="C24" s="135"/>
      <c r="D24" s="198" t="str">
        <f>"$"&amp;ROUNDUP(G24*Markup!$B$4,0)&amp;" per lock"</f>
        <v>$13 per lock</v>
      </c>
      <c r="E24" s="131"/>
      <c r="F24" s="131"/>
      <c r="G24" s="142">
        <v>13</v>
      </c>
    </row>
    <row r="25" spans="1:7" s="6" customFormat="1" ht="20" customHeight="1" x14ac:dyDescent="0.2">
      <c r="A25" s="135" t="s">
        <v>623</v>
      </c>
      <c r="B25" s="135"/>
      <c r="C25" s="135"/>
      <c r="D25" s="198" t="str">
        <f>"$"&amp;ROUNDUP(G25*Markup!$B$4,0)</f>
        <v>$15</v>
      </c>
      <c r="E25" s="131"/>
      <c r="F25" s="131"/>
      <c r="G25" s="294">
        <v>15</v>
      </c>
    </row>
    <row r="26" spans="1:7" s="6" customFormat="1" ht="20" customHeight="1" x14ac:dyDescent="0.2">
      <c r="A26" s="135" t="s">
        <v>624</v>
      </c>
      <c r="B26" s="135"/>
      <c r="C26" s="135"/>
      <c r="D26" s="198" t="str">
        <f>"$"&amp;ROUNDUP(G26*Markup!$B$4,0)</f>
        <v>$15</v>
      </c>
      <c r="E26" s="131"/>
      <c r="F26" s="131"/>
      <c r="G26" s="294">
        <v>15</v>
      </c>
    </row>
    <row r="27" spans="1:7" s="6" customFormat="1" ht="20" customHeight="1" x14ac:dyDescent="0.2">
      <c r="A27" s="143" t="s">
        <v>397</v>
      </c>
      <c r="B27" s="143"/>
      <c r="D27" s="199">
        <v>0.35</v>
      </c>
      <c r="E27" s="131"/>
      <c r="F27" s="131"/>
      <c r="G27" s="145"/>
    </row>
    <row r="28" spans="1:7" s="6" customFormat="1" ht="20" customHeight="1" x14ac:dyDescent="0.2">
      <c r="A28" s="143" t="s">
        <v>398</v>
      </c>
      <c r="B28" s="143"/>
      <c r="D28" s="199">
        <v>0.45</v>
      </c>
      <c r="E28" s="131"/>
      <c r="F28" s="131"/>
      <c r="G28" s="145"/>
    </row>
    <row r="29" spans="1:7" s="6" customFormat="1" ht="20" customHeight="1" x14ac:dyDescent="0.2">
      <c r="A29" s="143" t="s">
        <v>399</v>
      </c>
      <c r="B29" s="143"/>
      <c r="D29" s="199">
        <v>0.1</v>
      </c>
      <c r="E29" s="131"/>
      <c r="F29" s="131"/>
      <c r="G29" s="145"/>
    </row>
    <row r="30" spans="1:7" s="6" customFormat="1" ht="33" customHeight="1" x14ac:dyDescent="0.2">
      <c r="A30" s="143" t="s">
        <v>400</v>
      </c>
      <c r="B30" s="143"/>
      <c r="D30" s="241" t="str">
        <f>"$"&amp;ROUNDUP(G30*Markup!$B$4,0)&amp;" per board foot"</f>
        <v>$10 per board foot</v>
      </c>
      <c r="E30" s="131"/>
      <c r="F30" s="131"/>
      <c r="G30" s="142">
        <v>10</v>
      </c>
    </row>
    <row r="31" spans="1:7" s="6" customFormat="1" ht="20" customHeight="1" x14ac:dyDescent="0.2">
      <c r="A31" s="143" t="s">
        <v>407</v>
      </c>
      <c r="B31" s="143"/>
      <c r="D31" s="200">
        <f>ROUNDUP(G31*Markup!$B$4,0)</f>
        <v>350</v>
      </c>
      <c r="E31" s="131"/>
      <c r="F31" s="131"/>
      <c r="G31" s="142">
        <v>350</v>
      </c>
    </row>
    <row r="32" spans="1:7" s="6" customFormat="1" ht="20" customHeight="1" x14ac:dyDescent="0.2">
      <c r="A32" s="143" t="s">
        <v>511</v>
      </c>
      <c r="B32" s="143"/>
      <c r="D32" s="200">
        <f>ROUNDUP(G32*Markup!$B$4,0)</f>
        <v>40</v>
      </c>
      <c r="E32" s="131"/>
      <c r="F32" s="131"/>
      <c r="G32" s="202">
        <v>40</v>
      </c>
    </row>
    <row r="33" spans="1:8" s="6" customFormat="1" ht="20" customHeight="1" x14ac:dyDescent="0.2">
      <c r="A33" s="143" t="s">
        <v>512</v>
      </c>
      <c r="B33" s="143"/>
      <c r="D33" s="200">
        <f>ROUNDUP(G33*Markup!$B$4,0)</f>
        <v>0</v>
      </c>
      <c r="E33" s="131"/>
      <c r="F33" s="131"/>
      <c r="G33" s="202">
        <v>0</v>
      </c>
    </row>
    <row r="34" spans="1:8" s="6" customFormat="1" ht="20" customHeight="1" x14ac:dyDescent="0.2">
      <c r="A34" s="126" t="s">
        <v>779</v>
      </c>
      <c r="B34" s="126"/>
      <c r="C34" s="127"/>
      <c r="D34" s="128" t="s">
        <v>394</v>
      </c>
      <c r="E34" s="141"/>
      <c r="F34" s="144"/>
    </row>
    <row r="35" spans="1:8" ht="16" x14ac:dyDescent="0.2">
      <c r="A35" s="305" t="s">
        <v>792</v>
      </c>
      <c r="B35" s="305"/>
      <c r="C35" s="305"/>
      <c r="D35" s="276">
        <v>0.1</v>
      </c>
      <c r="E35" s="131"/>
      <c r="F35" s="131"/>
      <c r="G35" s="287"/>
      <c r="H35" s="6"/>
    </row>
    <row r="36" spans="1:8" ht="16" x14ac:dyDescent="0.2">
      <c r="A36" s="305" t="s">
        <v>793</v>
      </c>
      <c r="B36" s="305"/>
      <c r="C36" s="305"/>
      <c r="D36" s="276">
        <v>0.15</v>
      </c>
      <c r="E36" s="131"/>
      <c r="F36" s="131"/>
      <c r="G36" s="288"/>
      <c r="H36" s="6"/>
    </row>
    <row r="37" spans="1:8" ht="16" x14ac:dyDescent="0.2">
      <c r="A37" s="304" t="s">
        <v>794</v>
      </c>
      <c r="B37" s="304"/>
      <c r="C37" s="304"/>
      <c r="D37" s="276">
        <v>0.2</v>
      </c>
      <c r="E37" s="131"/>
      <c r="F37" s="131"/>
      <c r="G37" s="289"/>
      <c r="H37" s="6"/>
    </row>
    <row r="38" spans="1:8" ht="16" x14ac:dyDescent="0.2">
      <c r="A38" s="304" t="s">
        <v>795</v>
      </c>
      <c r="B38" s="304"/>
      <c r="C38" s="304"/>
      <c r="D38" s="131"/>
      <c r="E38" s="131"/>
      <c r="F38" s="131"/>
      <c r="G38" s="145"/>
      <c r="H38" s="6"/>
    </row>
    <row r="39" spans="1:8" ht="16" x14ac:dyDescent="0.2">
      <c r="A39" s="304" t="s">
        <v>796</v>
      </c>
      <c r="B39" s="304"/>
      <c r="C39" s="304"/>
      <c r="G39" s="289"/>
    </row>
    <row r="40" spans="1:8" ht="16" x14ac:dyDescent="0.2">
      <c r="A40" s="304" t="s">
        <v>797</v>
      </c>
      <c r="B40" s="304"/>
      <c r="C40" s="304"/>
      <c r="D40" s="276">
        <v>0.1</v>
      </c>
      <c r="F40" s="94"/>
      <c r="G40" s="145"/>
    </row>
    <row r="41" spans="1:8" ht="16" x14ac:dyDescent="0.2">
      <c r="A41" s="304" t="s">
        <v>798</v>
      </c>
      <c r="B41" s="304"/>
      <c r="C41" s="304"/>
      <c r="F41" s="94"/>
    </row>
    <row r="42" spans="1:8" ht="16" x14ac:dyDescent="0.2">
      <c r="A42" s="305" t="s">
        <v>799</v>
      </c>
      <c r="B42" s="305"/>
      <c r="C42" s="305"/>
      <c r="D42" s="290" t="s">
        <v>800</v>
      </c>
      <c r="E42" s="291"/>
      <c r="F42" s="291"/>
      <c r="G42" s="292"/>
    </row>
    <row r="43" spans="1:8" ht="16" x14ac:dyDescent="0.2">
      <c r="A43" s="305" t="s">
        <v>801</v>
      </c>
      <c r="B43" s="305"/>
      <c r="C43" s="305"/>
      <c r="D43" s="290" t="s">
        <v>800</v>
      </c>
      <c r="E43" s="291"/>
      <c r="F43" s="291"/>
      <c r="G43" s="292"/>
    </row>
    <row r="44" spans="1:8" ht="16" x14ac:dyDescent="0.2">
      <c r="A44" s="308" t="s">
        <v>810</v>
      </c>
      <c r="B44" s="308"/>
      <c r="C44" s="308"/>
      <c r="D44" s="10"/>
      <c r="E44" s="10"/>
      <c r="F44" s="10"/>
      <c r="G44" s="10"/>
    </row>
    <row r="45" spans="1:8" ht="16" customHeight="1" x14ac:dyDescent="0.2">
      <c r="A45" s="306" t="s">
        <v>802</v>
      </c>
      <c r="B45" s="306"/>
      <c r="C45" s="306"/>
      <c r="D45" s="241" t="str">
        <f>"$"&amp;ROUNDUP(G45*Markup!$B$4,0)&amp;" per sq foot"</f>
        <v>$15 per sq foot</v>
      </c>
      <c r="E45" s="291"/>
      <c r="F45" s="291"/>
      <c r="G45" s="293">
        <v>15</v>
      </c>
    </row>
    <row r="46" spans="1:8" ht="17" x14ac:dyDescent="0.2">
      <c r="A46" s="306" t="s">
        <v>804</v>
      </c>
      <c r="B46" s="306"/>
      <c r="C46" s="306"/>
      <c r="D46" s="241" t="str">
        <f>"$"&amp;ROUNDUP(G46*Markup!$B$4,0)&amp;" per sq foot"</f>
        <v>$12 per sq foot</v>
      </c>
      <c r="E46" s="291"/>
      <c r="F46" s="291"/>
      <c r="G46" s="293">
        <v>12</v>
      </c>
    </row>
    <row r="47" spans="1:8" ht="16" x14ac:dyDescent="0.2">
      <c r="A47" s="309" t="s">
        <v>803</v>
      </c>
      <c r="B47" s="309"/>
      <c r="C47" s="309"/>
      <c r="D47" s="290"/>
      <c r="E47" s="291"/>
      <c r="F47" s="291"/>
      <c r="G47" s="292"/>
    </row>
    <row r="48" spans="1:8" ht="38" customHeight="1" x14ac:dyDescent="0.2">
      <c r="A48" s="309"/>
      <c r="B48" s="310"/>
      <c r="C48" s="310"/>
      <c r="D48" s="310"/>
      <c r="E48" s="291"/>
      <c r="F48" s="291"/>
      <c r="G48" s="292"/>
    </row>
    <row r="49" spans="1:7" ht="16" x14ac:dyDescent="0.2">
      <c r="A49" s="126" t="s">
        <v>805</v>
      </c>
      <c r="B49" s="126"/>
      <c r="C49" s="127"/>
      <c r="D49" s="128"/>
      <c r="E49" s="131"/>
      <c r="F49" s="131"/>
      <c r="G49" s="6"/>
    </row>
    <row r="50" spans="1:7" ht="16" x14ac:dyDescent="0.2">
      <c r="A50" s="305" t="s">
        <v>806</v>
      </c>
      <c r="B50" s="305"/>
      <c r="C50" s="305"/>
      <c r="D50" s="305"/>
    </row>
    <row r="51" spans="1:7" ht="16" x14ac:dyDescent="0.15">
      <c r="A51" s="307" t="s">
        <v>807</v>
      </c>
      <c r="B51" s="307"/>
      <c r="C51" s="307"/>
      <c r="D51" s="307"/>
    </row>
    <row r="52" spans="1:7" ht="16" x14ac:dyDescent="0.15">
      <c r="A52" s="307" t="s">
        <v>808</v>
      </c>
      <c r="B52" s="307"/>
      <c r="C52" s="307"/>
      <c r="D52" s="307"/>
    </row>
    <row r="53" spans="1:7" ht="16" x14ac:dyDescent="0.15">
      <c r="A53" s="307" t="s">
        <v>809</v>
      </c>
      <c r="B53" s="307"/>
      <c r="C53" s="307"/>
      <c r="D53" s="307"/>
    </row>
  </sheetData>
  <mergeCells count="18">
    <mergeCell ref="A53:D53"/>
    <mergeCell ref="A44:C44"/>
    <mergeCell ref="A46:C46"/>
    <mergeCell ref="A47:C47"/>
    <mergeCell ref="A50:D50"/>
    <mergeCell ref="A51:D51"/>
    <mergeCell ref="A52:D52"/>
    <mergeCell ref="A48:D48"/>
    <mergeCell ref="A41:C41"/>
    <mergeCell ref="A42:C42"/>
    <mergeCell ref="A43:C43"/>
    <mergeCell ref="A45:C45"/>
    <mergeCell ref="A35:C35"/>
    <mergeCell ref="A36:C36"/>
    <mergeCell ref="A37:C37"/>
    <mergeCell ref="A38:C38"/>
    <mergeCell ref="A39:C39"/>
    <mergeCell ref="A40:C40"/>
  </mergeCells>
  <printOptions horizontalCentered="1"/>
  <pageMargins left="0.75" right="0.75" top="1.3" bottom="0.3" header="0.3" footer="0.1"/>
  <pageSetup fitToWidth="0" fitToHeight="0" orientation="portrait" useFirstPageNumber="1" r:id="rId1"/>
  <headerFooter alignWithMargins="0">
    <oddHeader xml:space="preserve">&amp;L&amp;"Calibri,Regular"&amp;K000000For Unfinished subtract
15% from prices.
Prices effective 12-01-25&amp;C&amp;"Calibri,Regular"&amp;K000000&amp;G&amp;R&amp;"Calibri,Regular"&amp;K000000 8959 TR 652
Fredericksburg OH, 44627
ph: 330-946-2600
fax: 330-520-3330
email: John@Colburn.Me
</oddHeader>
    <oddFooter>&amp;C&amp;"Calibri,Regular"&amp;K000000Options and Information</oddFooter>
  </headerFooter>
  <rowBreaks count="1" manualBreakCount="1">
    <brk id="20" max="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783BA-0A8E-49E9-BD18-534FD49BF91A}">
  <sheetPr codeName="Sheet3"/>
  <dimension ref="A1:H471"/>
  <sheetViews>
    <sheetView view="pageBreakPreview" topLeftCell="A371" zoomScale="150" zoomScaleNormal="75" zoomScaleSheetLayoutView="150" zoomScalePageLayoutView="150" workbookViewId="0">
      <selection activeCell="A382" sqref="A382:D382"/>
    </sheetView>
  </sheetViews>
  <sheetFormatPr baseColWidth="10" defaultColWidth="11" defaultRowHeight="13" x14ac:dyDescent="0.15"/>
  <cols>
    <col min="1" max="1" width="12.1640625" style="52" customWidth="1"/>
    <col min="2" max="2" width="41.6640625" style="52" customWidth="1"/>
    <col min="3" max="3" width="26.5" style="10" customWidth="1"/>
    <col min="4" max="4" width="10.5" style="94" customWidth="1"/>
    <col min="5" max="5" width="11" style="10" hidden="1" customWidth="1"/>
    <col min="6" max="8" width="11" style="10" customWidth="1"/>
    <col min="9" max="16384" width="11" style="10"/>
  </cols>
  <sheetData>
    <row r="1" spans="1:8" ht="72" customHeight="1" thickBot="1" x14ac:dyDescent="0.2">
      <c r="A1" s="323" t="s">
        <v>646</v>
      </c>
      <c r="B1" s="318"/>
      <c r="C1" s="319"/>
      <c r="D1" s="97" t="s">
        <v>645</v>
      </c>
    </row>
    <row r="2" spans="1:8" ht="15" customHeight="1" thickBot="1" x14ac:dyDescent="0.2">
      <c r="A2" s="102" t="s">
        <v>65</v>
      </c>
      <c r="B2" s="116" t="s">
        <v>71</v>
      </c>
      <c r="C2" s="73" t="s">
        <v>66</v>
      </c>
      <c r="D2" s="75" t="s">
        <v>67</v>
      </c>
    </row>
    <row r="3" spans="1:8" ht="14.25" customHeight="1" thickBot="1" x14ac:dyDescent="0.2">
      <c r="A3" s="324" t="s">
        <v>157</v>
      </c>
      <c r="B3" s="325"/>
      <c r="C3" s="325"/>
      <c r="D3" s="326"/>
    </row>
    <row r="4" spans="1:8" s="7" customFormat="1" ht="15" customHeight="1" x14ac:dyDescent="0.15">
      <c r="A4" s="107" t="s">
        <v>88</v>
      </c>
      <c r="B4" s="122"/>
      <c r="C4" s="99"/>
      <c r="D4" s="101"/>
    </row>
    <row r="5" spans="1:8" s="8" customFormat="1" ht="14.5" customHeight="1" x14ac:dyDescent="0.15">
      <c r="A5" s="55" t="s">
        <v>126</v>
      </c>
      <c r="B5" s="56" t="s">
        <v>105</v>
      </c>
      <c r="C5" s="16" t="s">
        <v>107</v>
      </c>
      <c r="D5" s="45">
        <f>VLOOKUP(A5,Master!$A:$F,4,FALSE)*Markup</f>
        <v>350</v>
      </c>
    </row>
    <row r="6" spans="1:8" s="9" customFormat="1" ht="14.5" customHeight="1" x14ac:dyDescent="0.15">
      <c r="A6" s="53" t="s">
        <v>127</v>
      </c>
      <c r="B6" s="54" t="s">
        <v>104</v>
      </c>
      <c r="C6" s="20" t="s">
        <v>106</v>
      </c>
      <c r="D6" s="48">
        <f>VLOOKUP(A6,Master!$A:$F,4,FALSE)*Markup</f>
        <v>213</v>
      </c>
    </row>
    <row r="7" spans="1:8" s="8" customFormat="1" ht="14.5" customHeight="1" x14ac:dyDescent="0.15">
      <c r="A7" s="55" t="s">
        <v>124</v>
      </c>
      <c r="B7" s="56" t="s">
        <v>91</v>
      </c>
      <c r="C7" s="16" t="s">
        <v>92</v>
      </c>
      <c r="D7" s="45">
        <f>VLOOKUP(A7,Master!$A:$F,4,FALSE)*Markup</f>
        <v>370</v>
      </c>
    </row>
    <row r="8" spans="1:8" s="9" customFormat="1" ht="14.5" customHeight="1" x14ac:dyDescent="0.15">
      <c r="A8" s="53" t="s">
        <v>166</v>
      </c>
      <c r="B8" s="54" t="s">
        <v>221</v>
      </c>
      <c r="C8" s="20" t="s">
        <v>92</v>
      </c>
      <c r="D8" s="48">
        <f>VLOOKUP(A8,Master!$A:$F,4,FALSE)*Markup</f>
        <v>335</v>
      </c>
    </row>
    <row r="9" spans="1:8" s="8" customFormat="1" ht="14.5" customHeight="1" x14ac:dyDescent="0.15">
      <c r="A9" s="55" t="s">
        <v>128</v>
      </c>
      <c r="B9" s="56" t="s">
        <v>89</v>
      </c>
      <c r="C9" s="16" t="s">
        <v>90</v>
      </c>
      <c r="D9" s="45">
        <f>VLOOKUP(A9,Master!$A:$F,4,FALSE)*Markup</f>
        <v>370</v>
      </c>
    </row>
    <row r="10" spans="1:8" s="9" customFormat="1" ht="14.5" customHeight="1" thickBot="1" x14ac:dyDescent="0.2">
      <c r="A10" s="61" t="s">
        <v>125</v>
      </c>
      <c r="B10" s="62" t="s">
        <v>89</v>
      </c>
      <c r="C10" s="164" t="s">
        <v>90</v>
      </c>
      <c r="D10" s="63">
        <f>VLOOKUP(A10,Master!$A:$F,4,FALSE)*Markup</f>
        <v>279</v>
      </c>
    </row>
    <row r="11" spans="1:8" ht="2.25" customHeight="1" thickBot="1" x14ac:dyDescent="0.2">
      <c r="A11" s="103"/>
      <c r="B11" s="117"/>
      <c r="C11" s="76"/>
      <c r="D11" s="78"/>
    </row>
    <row r="12" spans="1:8" s="11" customFormat="1" ht="15" customHeight="1" thickBot="1" x14ac:dyDescent="0.25">
      <c r="A12" s="314" t="s">
        <v>737</v>
      </c>
      <c r="B12" s="315"/>
      <c r="C12" s="315"/>
      <c r="D12" s="316"/>
    </row>
    <row r="13" spans="1:8" s="8" customFormat="1" ht="15" customHeight="1" x14ac:dyDescent="0.15">
      <c r="A13" s="166" t="s">
        <v>718</v>
      </c>
      <c r="B13" s="273" t="s">
        <v>118</v>
      </c>
      <c r="C13" s="274" t="s">
        <v>738</v>
      </c>
      <c r="D13" s="275">
        <f>VLOOKUP(A13,Master!$A:$F,4,FALSE)*Markup</f>
        <v>349</v>
      </c>
    </row>
    <row r="14" spans="1:8" s="9" customFormat="1" ht="15" customHeight="1" x14ac:dyDescent="0.15">
      <c r="A14" s="53" t="s">
        <v>719</v>
      </c>
      <c r="B14" s="54" t="s">
        <v>118</v>
      </c>
      <c r="C14" s="20" t="s">
        <v>738</v>
      </c>
      <c r="D14" s="48">
        <f>VLOOKUP(A14,Master!$A:$F,4,FALSE)*Markup</f>
        <v>476</v>
      </c>
      <c r="F14" s="193"/>
      <c r="G14" s="193"/>
      <c r="H14" s="193"/>
    </row>
    <row r="15" spans="1:8" s="8" customFormat="1" ht="15" customHeight="1" x14ac:dyDescent="0.15">
      <c r="A15" s="55" t="s">
        <v>720</v>
      </c>
      <c r="B15" s="56" t="s">
        <v>89</v>
      </c>
      <c r="C15" s="16" t="s">
        <v>739</v>
      </c>
      <c r="D15" s="45">
        <f>VLOOKUP(A15,Master!$A:$F,4,FALSE)*Markup</f>
        <v>397</v>
      </c>
      <c r="F15" s="194"/>
      <c r="G15" s="194"/>
      <c r="H15" s="194"/>
    </row>
    <row r="16" spans="1:8" s="9" customFormat="1" ht="15" customHeight="1" x14ac:dyDescent="0.15">
      <c r="A16" s="53" t="s">
        <v>721</v>
      </c>
      <c r="B16" s="54" t="s">
        <v>89</v>
      </c>
      <c r="C16" s="20" t="s">
        <v>739</v>
      </c>
      <c r="D16" s="48">
        <f>VLOOKUP(A16,Master!$A:$F,4,FALSE)*Markup</f>
        <v>541</v>
      </c>
      <c r="F16" s="8"/>
    </row>
    <row r="17" spans="1:8" s="8" customFormat="1" ht="15" customHeight="1" x14ac:dyDescent="0.15">
      <c r="A17" s="55" t="s">
        <v>722</v>
      </c>
      <c r="B17" s="56" t="s">
        <v>91</v>
      </c>
      <c r="C17" s="16" t="s">
        <v>740</v>
      </c>
      <c r="D17" s="45">
        <f>VLOOKUP(A17,Master!$A:$F,4,FALSE)*Markup</f>
        <v>418</v>
      </c>
      <c r="F17" s="194"/>
      <c r="G17" s="194"/>
      <c r="H17" s="194"/>
    </row>
    <row r="18" spans="1:8" s="9" customFormat="1" ht="15" customHeight="1" x14ac:dyDescent="0.15">
      <c r="A18" s="53" t="s">
        <v>723</v>
      </c>
      <c r="B18" s="54" t="s">
        <v>91</v>
      </c>
      <c r="C18" s="20" t="s">
        <v>741</v>
      </c>
      <c r="D18" s="48">
        <f>VLOOKUP(A18,Master!$A:$F,4,FALSE)*Markup</f>
        <v>521</v>
      </c>
      <c r="F18" s="8"/>
    </row>
    <row r="19" spans="1:8" s="9" customFormat="1" ht="15" customHeight="1" thickBot="1" x14ac:dyDescent="0.2">
      <c r="A19" s="155" t="s">
        <v>724</v>
      </c>
      <c r="B19" s="156" t="s">
        <v>105</v>
      </c>
      <c r="C19" s="157" t="s">
        <v>742</v>
      </c>
      <c r="D19" s="158">
        <f>VLOOKUP(A19,Master!$A:$F,4,FALSE)*Markup</f>
        <v>418</v>
      </c>
      <c r="F19" s="8"/>
    </row>
    <row r="20" spans="1:8" ht="15" customHeight="1" thickBot="1" x14ac:dyDescent="0.2">
      <c r="A20" s="327" t="s">
        <v>592</v>
      </c>
      <c r="B20" s="328"/>
      <c r="C20" s="328"/>
      <c r="D20" s="329"/>
    </row>
    <row r="21" spans="1:8" s="7" customFormat="1" ht="15" customHeight="1" x14ac:dyDescent="0.15">
      <c r="A21" s="59" t="s">
        <v>601</v>
      </c>
      <c r="B21" s="122"/>
      <c r="C21" s="99"/>
      <c r="D21" s="101"/>
    </row>
    <row r="22" spans="1:8" s="23" customFormat="1" ht="14.5" customHeight="1" x14ac:dyDescent="0.15">
      <c r="A22" s="57" t="s">
        <v>593</v>
      </c>
      <c r="B22" s="58" t="s">
        <v>598</v>
      </c>
      <c r="C22" s="22" t="s">
        <v>459</v>
      </c>
      <c r="D22" s="178">
        <f>VLOOKUP(A22,Master!$A:$F,4,FALSE)*Markup</f>
        <v>218</v>
      </c>
    </row>
    <row r="23" spans="1:8" s="9" customFormat="1" ht="14.5" customHeight="1" x14ac:dyDescent="0.15">
      <c r="A23" s="53" t="s">
        <v>594</v>
      </c>
      <c r="B23" s="54" t="s">
        <v>599</v>
      </c>
      <c r="C23" s="20" t="s">
        <v>460</v>
      </c>
      <c r="D23" s="48">
        <f>VLOOKUP(A23,Master!$A:$F,4,FALSE)*Markup</f>
        <v>245</v>
      </c>
    </row>
    <row r="24" spans="1:8" s="8" customFormat="1" ht="14.5" customHeight="1" x14ac:dyDescent="0.15">
      <c r="A24" s="55" t="s">
        <v>595</v>
      </c>
      <c r="B24" s="56" t="s">
        <v>600</v>
      </c>
      <c r="C24" s="16" t="s">
        <v>460</v>
      </c>
      <c r="D24" s="45">
        <f>VLOOKUP(A24,Master!$A:$F,4,FALSE)*Markup</f>
        <v>341</v>
      </c>
    </row>
    <row r="25" spans="1:8" s="9" customFormat="1" ht="14.5" customHeight="1" x14ac:dyDescent="0.15">
      <c r="A25" s="53" t="s">
        <v>596</v>
      </c>
      <c r="B25" s="54" t="s">
        <v>91</v>
      </c>
      <c r="C25" s="20" t="s">
        <v>461</v>
      </c>
      <c r="D25" s="48">
        <f>VLOOKUP(A25,Master!$A:$F,4,FALSE)*Markup</f>
        <v>320</v>
      </c>
    </row>
    <row r="26" spans="1:8" s="8" customFormat="1" ht="14.5" customHeight="1" x14ac:dyDescent="0.15">
      <c r="A26" s="55" t="s">
        <v>597</v>
      </c>
      <c r="B26" s="56" t="s">
        <v>105</v>
      </c>
      <c r="C26" s="16" t="s">
        <v>107</v>
      </c>
      <c r="D26" s="45">
        <f>VLOOKUP(A26,Master!$A:$F,4,FALSE)*Markup</f>
        <v>320</v>
      </c>
    </row>
    <row r="27" spans="1:8" ht="3" customHeight="1" thickBot="1" x14ac:dyDescent="0.2">
      <c r="A27" s="103"/>
      <c r="B27" s="117"/>
      <c r="C27" s="76"/>
      <c r="D27" s="78"/>
    </row>
    <row r="28" spans="1:8" ht="15" customHeight="1" thickBot="1" x14ac:dyDescent="0.2">
      <c r="A28" s="327" t="s">
        <v>158</v>
      </c>
      <c r="B28" s="328"/>
      <c r="C28" s="328"/>
      <c r="D28" s="329"/>
    </row>
    <row r="29" spans="1:8" s="7" customFormat="1" ht="15" customHeight="1" x14ac:dyDescent="0.15">
      <c r="A29" s="59" t="s">
        <v>485</v>
      </c>
      <c r="B29" s="122"/>
      <c r="C29" s="99"/>
      <c r="D29" s="101"/>
    </row>
    <row r="30" spans="1:8" s="23" customFormat="1" ht="14.5" customHeight="1" x14ac:dyDescent="0.15">
      <c r="A30" s="57" t="s">
        <v>140</v>
      </c>
      <c r="B30" s="58" t="s">
        <v>105</v>
      </c>
      <c r="C30" s="22" t="s">
        <v>107</v>
      </c>
      <c r="D30" s="178">
        <f>VLOOKUP(A30,Master!$A:$F,4,FALSE)*Markup</f>
        <v>408</v>
      </c>
    </row>
    <row r="31" spans="1:8" s="9" customFormat="1" ht="14.5" customHeight="1" x14ac:dyDescent="0.15">
      <c r="A31" s="53" t="s">
        <v>141</v>
      </c>
      <c r="B31" s="54" t="s">
        <v>104</v>
      </c>
      <c r="C31" s="20" t="s">
        <v>106</v>
      </c>
      <c r="D31" s="48">
        <f>VLOOKUP(A31,Master!$A:$F,4,FALSE)*Markup</f>
        <v>275</v>
      </c>
    </row>
    <row r="32" spans="1:8" s="8" customFormat="1" ht="14.5" customHeight="1" x14ac:dyDescent="0.15">
      <c r="A32" s="55" t="s">
        <v>142</v>
      </c>
      <c r="B32" s="56" t="s">
        <v>91</v>
      </c>
      <c r="C32" s="16" t="s">
        <v>92</v>
      </c>
      <c r="D32" s="45">
        <f>VLOOKUP(A32,Master!$A:$F,4,FALSE)*Markup</f>
        <v>418</v>
      </c>
    </row>
    <row r="33" spans="1:4" s="9" customFormat="1" ht="14.5" customHeight="1" x14ac:dyDescent="0.15">
      <c r="A33" s="53" t="s">
        <v>173</v>
      </c>
      <c r="B33" s="54" t="s">
        <v>221</v>
      </c>
      <c r="C33" s="20" t="s">
        <v>92</v>
      </c>
      <c r="D33" s="48">
        <f>VLOOKUP(A33,Master!$A:$F,4,FALSE)*Markup</f>
        <v>372</v>
      </c>
    </row>
    <row r="34" spans="1:4" s="8" customFormat="1" ht="14.5" customHeight="1" x14ac:dyDescent="0.15">
      <c r="A34" s="55" t="s">
        <v>143</v>
      </c>
      <c r="B34" s="56" t="s">
        <v>89</v>
      </c>
      <c r="C34" s="16" t="s">
        <v>90</v>
      </c>
      <c r="D34" s="45">
        <f>VLOOKUP(A34,Master!$A:$F,4,FALSE)*Markup</f>
        <v>418</v>
      </c>
    </row>
    <row r="35" spans="1:4" s="9" customFormat="1" ht="14.5" customHeight="1" thickBot="1" x14ac:dyDescent="0.2">
      <c r="A35" s="61" t="s">
        <v>144</v>
      </c>
      <c r="B35" s="62" t="s">
        <v>89</v>
      </c>
      <c r="C35" s="164" t="s">
        <v>90</v>
      </c>
      <c r="D35" s="63">
        <f>VLOOKUP(A35,Master!$A:$F,4,FALSE)*Markup</f>
        <v>322</v>
      </c>
    </row>
    <row r="36" spans="1:4" ht="3" customHeight="1" thickBot="1" x14ac:dyDescent="0.2">
      <c r="A36" s="103"/>
      <c r="B36" s="117"/>
      <c r="C36" s="76"/>
      <c r="D36" s="78"/>
    </row>
    <row r="37" spans="1:4" ht="15" customHeight="1" thickBot="1" x14ac:dyDescent="0.2">
      <c r="A37" s="327" t="s">
        <v>654</v>
      </c>
      <c r="B37" s="328"/>
      <c r="C37" s="328"/>
      <c r="D37" s="329"/>
    </row>
    <row r="38" spans="1:4" s="7" customFormat="1" ht="15" customHeight="1" x14ac:dyDescent="0.15">
      <c r="A38" s="59" t="s">
        <v>655</v>
      </c>
      <c r="B38" s="122"/>
      <c r="C38" s="99"/>
      <c r="D38" s="101"/>
    </row>
    <row r="39" spans="1:4" s="23" customFormat="1" ht="14.5" customHeight="1" x14ac:dyDescent="0.15">
      <c r="A39" s="57" t="s">
        <v>784</v>
      </c>
      <c r="B39" s="58" t="s">
        <v>105</v>
      </c>
      <c r="C39" s="22" t="s">
        <v>107</v>
      </c>
      <c r="D39" s="178">
        <f>VLOOKUP(A39,Master!$A:$F,4,FALSE)*Markup</f>
        <v>384</v>
      </c>
    </row>
    <row r="40" spans="1:4" s="9" customFormat="1" ht="14.5" customHeight="1" x14ac:dyDescent="0.15">
      <c r="A40" s="53" t="s">
        <v>184</v>
      </c>
      <c r="B40" s="54" t="s">
        <v>598</v>
      </c>
      <c r="C40" s="20" t="s">
        <v>106</v>
      </c>
      <c r="D40" s="48">
        <f>VLOOKUP(A40,Master!$A:$F,4,FALSE)*Markup</f>
        <v>234</v>
      </c>
    </row>
    <row r="41" spans="1:4" s="8" customFormat="1" ht="14.5" customHeight="1" x14ac:dyDescent="0.15">
      <c r="A41" s="57" t="s">
        <v>182</v>
      </c>
      <c r="B41" s="58" t="s">
        <v>91</v>
      </c>
      <c r="C41" s="22" t="s">
        <v>92</v>
      </c>
      <c r="D41" s="178">
        <f>VLOOKUP(A41,Master!$A:$F,4,FALSE)*Markup</f>
        <v>406</v>
      </c>
    </row>
    <row r="42" spans="1:4" s="9" customFormat="1" ht="14.5" customHeight="1" x14ac:dyDescent="0.15">
      <c r="A42" s="53" t="s">
        <v>181</v>
      </c>
      <c r="B42" s="54" t="s">
        <v>221</v>
      </c>
      <c r="C42" s="20" t="s">
        <v>92</v>
      </c>
      <c r="D42" s="48">
        <f>VLOOKUP(A42,Master!$A:$F,4,FALSE)*Markup</f>
        <v>369</v>
      </c>
    </row>
    <row r="43" spans="1:4" s="8" customFormat="1" ht="14.5" customHeight="1" x14ac:dyDescent="0.15">
      <c r="A43" s="57" t="s">
        <v>180</v>
      </c>
      <c r="B43" s="58" t="s">
        <v>600</v>
      </c>
      <c r="C43" s="22" t="s">
        <v>90</v>
      </c>
      <c r="D43" s="178">
        <f>VLOOKUP(A43,Master!$A:$F,4,FALSE)*Markup</f>
        <v>406</v>
      </c>
    </row>
    <row r="44" spans="1:4" s="8" customFormat="1" ht="14.5" customHeight="1" x14ac:dyDescent="0.15">
      <c r="A44" s="53" t="s">
        <v>183</v>
      </c>
      <c r="B44" s="54" t="s">
        <v>89</v>
      </c>
      <c r="C44" s="20" t="s">
        <v>90</v>
      </c>
      <c r="D44" s="48">
        <f>VLOOKUP(A44,Master!$A:$F,4,FALSE)*Markup</f>
        <v>308</v>
      </c>
    </row>
    <row r="45" spans="1:4" ht="3" customHeight="1" thickBot="1" x14ac:dyDescent="0.2">
      <c r="A45" s="103"/>
      <c r="B45" s="117"/>
      <c r="C45" s="76"/>
      <c r="D45" s="78"/>
    </row>
    <row r="46" spans="1:4" ht="14.25" customHeight="1" thickBot="1" x14ac:dyDescent="0.2">
      <c r="A46" s="320" t="s">
        <v>488</v>
      </c>
      <c r="B46" s="321"/>
      <c r="C46" s="321"/>
      <c r="D46" s="322"/>
    </row>
    <row r="47" spans="1:4" ht="61.5" customHeight="1" thickBot="1" x14ac:dyDescent="0.2">
      <c r="A47" s="317" t="s">
        <v>647</v>
      </c>
      <c r="B47" s="318"/>
      <c r="C47" s="319"/>
      <c r="D47" s="97" t="s">
        <v>645</v>
      </c>
    </row>
    <row r="48" spans="1:4" ht="20" customHeight="1" thickBot="1" x14ac:dyDescent="0.2">
      <c r="A48" s="102" t="s">
        <v>65</v>
      </c>
      <c r="B48" s="116" t="s">
        <v>71</v>
      </c>
      <c r="C48" s="73" t="s">
        <v>66</v>
      </c>
      <c r="D48" s="75" t="s">
        <v>67</v>
      </c>
    </row>
    <row r="49" spans="1:4" ht="15" customHeight="1" thickBot="1" x14ac:dyDescent="0.2">
      <c r="A49" s="327" t="s">
        <v>717</v>
      </c>
      <c r="B49" s="328"/>
      <c r="C49" s="328"/>
      <c r="D49" s="329"/>
    </row>
    <row r="50" spans="1:4" ht="17.25" customHeight="1" thickBot="1" x14ac:dyDescent="0.2">
      <c r="A50" s="327" t="s">
        <v>602</v>
      </c>
      <c r="B50" s="328"/>
      <c r="C50" s="328"/>
      <c r="D50" s="329"/>
    </row>
    <row r="51" spans="1:4" s="7" customFormat="1" ht="15" customHeight="1" x14ac:dyDescent="0.15">
      <c r="A51" s="59" t="s">
        <v>603</v>
      </c>
      <c r="B51" s="122"/>
      <c r="C51" s="99"/>
      <c r="D51" s="101"/>
    </row>
    <row r="52" spans="1:4" s="23" customFormat="1" ht="14.5" customHeight="1" x14ac:dyDescent="0.15">
      <c r="A52" s="57" t="s">
        <v>604</v>
      </c>
      <c r="B52" s="58" t="s">
        <v>598</v>
      </c>
      <c r="C52" s="22" t="s">
        <v>459</v>
      </c>
      <c r="D52" s="178">
        <f>VLOOKUP(A52,Master!$A:$F,4,FALSE)*Markup</f>
        <v>218</v>
      </c>
    </row>
    <row r="53" spans="1:4" s="9" customFormat="1" ht="14.5" customHeight="1" x14ac:dyDescent="0.15">
      <c r="A53" s="53" t="s">
        <v>605</v>
      </c>
      <c r="B53" s="54" t="s">
        <v>599</v>
      </c>
      <c r="C53" s="20" t="s">
        <v>460</v>
      </c>
      <c r="D53" s="48">
        <f>VLOOKUP(A53,Master!$A:$F,4,FALSE)*Markup</f>
        <v>245</v>
      </c>
    </row>
    <row r="54" spans="1:4" s="8" customFormat="1" ht="14.5" customHeight="1" x14ac:dyDescent="0.15">
      <c r="A54" s="55" t="s">
        <v>606</v>
      </c>
      <c r="B54" s="56" t="s">
        <v>600</v>
      </c>
      <c r="C54" s="16" t="s">
        <v>460</v>
      </c>
      <c r="D54" s="45">
        <f>VLOOKUP(A54,Master!$A:$F,4,FALSE)*Markup</f>
        <v>341</v>
      </c>
    </row>
    <row r="55" spans="1:4" s="9" customFormat="1" ht="14.5" customHeight="1" x14ac:dyDescent="0.15">
      <c r="A55" s="53" t="s">
        <v>607</v>
      </c>
      <c r="B55" s="54" t="s">
        <v>91</v>
      </c>
      <c r="C55" s="20" t="s">
        <v>461</v>
      </c>
      <c r="D55" s="48">
        <f>VLOOKUP(A55,Master!$A:$F,4,FALSE)*Markup</f>
        <v>320</v>
      </c>
    </row>
    <row r="56" spans="1:4" s="8" customFormat="1" ht="14.5" customHeight="1" thickBot="1" x14ac:dyDescent="0.2">
      <c r="A56" s="55" t="s">
        <v>608</v>
      </c>
      <c r="B56" s="56" t="s">
        <v>105</v>
      </c>
      <c r="C56" s="16" t="s">
        <v>107</v>
      </c>
      <c r="D56" s="45">
        <f>VLOOKUP(A56,Master!$A:$F,4,FALSE)*Markup</f>
        <v>320</v>
      </c>
    </row>
    <row r="57" spans="1:4" ht="18" customHeight="1" thickBot="1" x14ac:dyDescent="0.2">
      <c r="A57" s="327" t="s">
        <v>411</v>
      </c>
      <c r="B57" s="328"/>
      <c r="C57" s="328"/>
      <c r="D57" s="329"/>
    </row>
    <row r="58" spans="1:4" s="7" customFormat="1" ht="15" customHeight="1" x14ac:dyDescent="0.15">
      <c r="A58" s="107" t="s">
        <v>410</v>
      </c>
      <c r="B58" s="122"/>
      <c r="C58" s="99"/>
      <c r="D58" s="101"/>
    </row>
    <row r="59" spans="1:4" s="8" customFormat="1" ht="14.5" customHeight="1" x14ac:dyDescent="0.15">
      <c r="A59" s="70" t="s">
        <v>473</v>
      </c>
      <c r="B59" s="71" t="s">
        <v>118</v>
      </c>
      <c r="C59" s="206" t="s">
        <v>459</v>
      </c>
      <c r="D59" s="48">
        <f>VLOOKUP(A59,Master!$A:$F,4,FALSE)*Markup</f>
        <v>234</v>
      </c>
    </row>
    <row r="60" spans="1:4" s="9" customFormat="1" ht="14.5" customHeight="1" x14ac:dyDescent="0.15">
      <c r="A60" s="55" t="s">
        <v>474</v>
      </c>
      <c r="B60" s="56" t="s">
        <v>89</v>
      </c>
      <c r="C60" s="14" t="s">
        <v>460</v>
      </c>
      <c r="D60" s="178">
        <f>VLOOKUP(A60,Master!$A:$F,4,FALSE)*Markup</f>
        <v>264</v>
      </c>
    </row>
    <row r="61" spans="1:4" s="8" customFormat="1" ht="14.5" customHeight="1" x14ac:dyDescent="0.15">
      <c r="A61" s="53" t="s">
        <v>475</v>
      </c>
      <c r="B61" s="54" t="s">
        <v>91</v>
      </c>
      <c r="C61" s="13" t="s">
        <v>461</v>
      </c>
      <c r="D61" s="48">
        <f>VLOOKUP(A61,Master!$A:$F,4,FALSE)*Markup</f>
        <v>359</v>
      </c>
    </row>
    <row r="62" spans="1:4" s="9" customFormat="1" ht="14.5" customHeight="1" x14ac:dyDescent="0.15">
      <c r="A62" s="57" t="s">
        <v>476</v>
      </c>
      <c r="B62" s="58" t="s">
        <v>105</v>
      </c>
      <c r="C62" s="21" t="s">
        <v>462</v>
      </c>
      <c r="D62" s="178">
        <f>VLOOKUP(A62,Master!$A:$F,4,FALSE)*Markup</f>
        <v>334</v>
      </c>
    </row>
    <row r="63" spans="1:4" ht="3" customHeight="1" thickBot="1" x14ac:dyDescent="0.2">
      <c r="A63" s="103"/>
      <c r="B63" s="117"/>
      <c r="C63" s="76"/>
      <c r="D63" s="78"/>
    </row>
    <row r="64" spans="1:4" ht="15" customHeight="1" thickBot="1" x14ac:dyDescent="0.2">
      <c r="A64" s="327" t="s">
        <v>496</v>
      </c>
      <c r="B64" s="328"/>
      <c r="C64" s="328"/>
      <c r="D64" s="329"/>
    </row>
    <row r="65" spans="1:8" s="11" customFormat="1" ht="15" customHeight="1" x14ac:dyDescent="0.2">
      <c r="A65" s="59" t="s">
        <v>496</v>
      </c>
      <c r="B65" s="60"/>
      <c r="C65" s="167"/>
      <c r="D65" s="247"/>
    </row>
    <row r="66" spans="1:8" s="8" customFormat="1" ht="15" customHeight="1" x14ac:dyDescent="0.15">
      <c r="A66" s="55" t="s">
        <v>490</v>
      </c>
      <c r="B66" s="56" t="s">
        <v>501</v>
      </c>
      <c r="C66" s="16" t="s">
        <v>406</v>
      </c>
      <c r="D66" s="45">
        <f>VLOOKUP(A66,Master!$A:$F,4,FALSE)*Markup</f>
        <v>1058</v>
      </c>
    </row>
    <row r="67" spans="1:8" s="9" customFormat="1" ht="15" customHeight="1" x14ac:dyDescent="0.15">
      <c r="A67" s="53" t="s">
        <v>497</v>
      </c>
      <c r="B67" s="54" t="s">
        <v>502</v>
      </c>
      <c r="C67" s="20" t="s">
        <v>503</v>
      </c>
      <c r="D67" s="48">
        <f>VLOOKUP(A67,Master!$A:$F,4,FALSE)*Markup</f>
        <v>914</v>
      </c>
      <c r="F67" s="193"/>
      <c r="G67" s="193"/>
      <c r="H67" s="193"/>
    </row>
    <row r="68" spans="1:8" s="17" customFormat="1" ht="15" customHeight="1" x14ac:dyDescent="0.15">
      <c r="A68" s="55" t="s">
        <v>691</v>
      </c>
      <c r="B68" s="56" t="s">
        <v>744</v>
      </c>
      <c r="C68" s="16" t="s">
        <v>465</v>
      </c>
      <c r="D68" s="45">
        <f>VLOOKUP(A68,Master!$A:$F,4,FALSE)*Markup</f>
        <v>1286</v>
      </c>
    </row>
    <row r="69" spans="1:8" s="9" customFormat="1" ht="15" customHeight="1" x14ac:dyDescent="0.15">
      <c r="A69" s="53" t="s">
        <v>692</v>
      </c>
      <c r="B69" s="54" t="s">
        <v>744</v>
      </c>
      <c r="C69" s="20" t="s">
        <v>746</v>
      </c>
      <c r="D69" s="48">
        <f>VLOOKUP(A69,Master!$A:$F,4,FALSE)*Markup</f>
        <v>1127</v>
      </c>
    </row>
    <row r="70" spans="1:8" s="9" customFormat="1" ht="15" customHeight="1" x14ac:dyDescent="0.15">
      <c r="A70" s="55" t="s">
        <v>589</v>
      </c>
      <c r="B70" s="56" t="s">
        <v>590</v>
      </c>
      <c r="C70" s="16" t="s">
        <v>591</v>
      </c>
      <c r="D70" s="45">
        <f>VLOOKUP(A70,Master!$A:$F,4,FALSE)*Markup</f>
        <v>876</v>
      </c>
      <c r="F70" s="8"/>
    </row>
    <row r="71" spans="1:8" s="8" customFormat="1" ht="15" customHeight="1" x14ac:dyDescent="0.15">
      <c r="A71" s="55" t="s">
        <v>498</v>
      </c>
      <c r="B71" s="56" t="s">
        <v>506</v>
      </c>
      <c r="C71" s="16" t="s">
        <v>504</v>
      </c>
      <c r="D71" s="45">
        <f>VLOOKUP(A71,Master!$A:$F,4,FALSE)*Markup</f>
        <v>1097</v>
      </c>
      <c r="F71" s="194"/>
      <c r="G71" s="194"/>
      <c r="H71" s="194"/>
    </row>
    <row r="72" spans="1:8" s="23" customFormat="1" ht="15" customHeight="1" x14ac:dyDescent="0.15">
      <c r="A72" s="55" t="s">
        <v>783</v>
      </c>
      <c r="B72" s="56" t="s">
        <v>781</v>
      </c>
      <c r="C72" s="16" t="s">
        <v>782</v>
      </c>
      <c r="D72" s="45">
        <f>VLOOKUP(A72,Master!$A:$F,4,FALSE)*Markup</f>
        <v>1185</v>
      </c>
    </row>
    <row r="73" spans="1:8" s="9" customFormat="1" ht="15" customHeight="1" thickBot="1" x14ac:dyDescent="0.2">
      <c r="A73" s="61" t="s">
        <v>483</v>
      </c>
      <c r="B73" s="62" t="s">
        <v>505</v>
      </c>
      <c r="C73" s="164" t="s">
        <v>466</v>
      </c>
      <c r="D73" s="63">
        <f>VLOOKUP(A73,Master!$A:$F,4,FALSE)*Markup</f>
        <v>1065</v>
      </c>
      <c r="F73" s="8"/>
    </row>
    <row r="74" spans="1:8" s="8" customFormat="1" ht="15" customHeight="1" x14ac:dyDescent="0.15">
      <c r="A74" s="184" t="s">
        <v>499</v>
      </c>
      <c r="B74" s="185"/>
      <c r="C74" s="248"/>
      <c r="D74" s="188"/>
    </row>
    <row r="75" spans="1:8" s="8" customFormat="1" ht="15" customHeight="1" x14ac:dyDescent="0.15">
      <c r="A75" s="184" t="s">
        <v>786</v>
      </c>
      <c r="B75" s="185"/>
      <c r="C75" s="248"/>
      <c r="D75" s="188"/>
    </row>
    <row r="76" spans="1:8" s="8" customFormat="1" ht="15" customHeight="1" x14ac:dyDescent="0.15">
      <c r="A76" s="184" t="s">
        <v>500</v>
      </c>
      <c r="B76" s="185"/>
      <c r="C76" s="248"/>
      <c r="D76" s="188"/>
    </row>
    <row r="77" spans="1:8" s="8" customFormat="1" ht="15" customHeight="1" x14ac:dyDescent="0.15">
      <c r="A77" s="184" t="s">
        <v>789</v>
      </c>
      <c r="B77" s="185"/>
      <c r="C77" s="248"/>
      <c r="D77" s="188"/>
    </row>
    <row r="78" spans="1:8" s="8" customFormat="1" ht="15" customHeight="1" x14ac:dyDescent="0.15">
      <c r="A78" s="184" t="s">
        <v>790</v>
      </c>
      <c r="B78" s="185"/>
      <c r="C78" s="248"/>
      <c r="D78" s="188"/>
    </row>
    <row r="79" spans="1:8" s="186" customFormat="1" ht="11.25" customHeight="1" thickBot="1" x14ac:dyDescent="0.25">
      <c r="A79" s="170"/>
      <c r="B79" s="171"/>
      <c r="C79" s="72"/>
      <c r="D79" s="173"/>
    </row>
    <row r="80" spans="1:8" s="8" customFormat="1" ht="15" customHeight="1" thickBot="1" x14ac:dyDescent="0.2">
      <c r="A80" s="189"/>
      <c r="B80" s="190"/>
      <c r="C80" s="191"/>
      <c r="D80" s="192"/>
    </row>
    <row r="81" spans="1:4" ht="61.5" customHeight="1" thickBot="1" x14ac:dyDescent="0.2">
      <c r="A81" s="317" t="s">
        <v>647</v>
      </c>
      <c r="B81" s="318"/>
      <c r="C81" s="319"/>
      <c r="D81" s="97" t="s">
        <v>645</v>
      </c>
    </row>
    <row r="82" spans="1:4" ht="20" customHeight="1" thickBot="1" x14ac:dyDescent="0.2">
      <c r="A82" s="102" t="s">
        <v>65</v>
      </c>
      <c r="B82" s="116" t="s">
        <v>71</v>
      </c>
      <c r="C82" s="73" t="s">
        <v>66</v>
      </c>
      <c r="D82" s="75" t="s">
        <v>67</v>
      </c>
    </row>
    <row r="83" spans="1:4" ht="15" customHeight="1" x14ac:dyDescent="0.15">
      <c r="A83" s="327" t="s">
        <v>299</v>
      </c>
      <c r="B83" s="328"/>
      <c r="C83" s="328"/>
      <c r="D83" s="329"/>
    </row>
    <row r="84" spans="1:4" ht="3" customHeight="1" thickBot="1" x14ac:dyDescent="0.2">
      <c r="A84" s="103"/>
      <c r="B84" s="117"/>
      <c r="C84" s="76"/>
      <c r="D84" s="78"/>
    </row>
    <row r="85" spans="1:4" ht="15" customHeight="1" x14ac:dyDescent="0.15">
      <c r="A85" s="47" t="s">
        <v>217</v>
      </c>
      <c r="B85" s="11"/>
      <c r="C85" s="27"/>
      <c r="D85" s="175"/>
    </row>
    <row r="86" spans="1:4" ht="15" customHeight="1" x14ac:dyDescent="0.15">
      <c r="A86" s="55" t="s">
        <v>218</v>
      </c>
      <c r="B86" s="56" t="s">
        <v>205</v>
      </c>
      <c r="C86" s="14" t="s">
        <v>31</v>
      </c>
      <c r="D86" s="45">
        <f>VLOOKUP(A86,Master!$A:$F,4,FALSE)*Markup</f>
        <v>1782</v>
      </c>
    </row>
    <row r="87" spans="1:4" ht="15" customHeight="1" x14ac:dyDescent="0.15">
      <c r="A87" s="53" t="s">
        <v>350</v>
      </c>
      <c r="B87" s="54" t="s">
        <v>32</v>
      </c>
      <c r="C87" s="13" t="s">
        <v>27</v>
      </c>
      <c r="D87" s="48">
        <f>VLOOKUP(A87,Master!$A:$F,4,FALSE)*Markup</f>
        <v>495</v>
      </c>
    </row>
    <row r="88" spans="1:4" ht="15" customHeight="1" x14ac:dyDescent="0.15">
      <c r="A88" s="55" t="s">
        <v>219</v>
      </c>
      <c r="B88" s="56" t="s">
        <v>33</v>
      </c>
      <c r="C88" s="14" t="s">
        <v>28</v>
      </c>
      <c r="D88" s="45">
        <f>VLOOKUP(A88,Master!$A:$F,4,FALSE)*Markup</f>
        <v>540</v>
      </c>
    </row>
    <row r="89" spans="1:4" ht="15" customHeight="1" x14ac:dyDescent="0.15">
      <c r="A89" s="53" t="s">
        <v>220</v>
      </c>
      <c r="B89" s="54" t="s">
        <v>34</v>
      </c>
      <c r="C89" s="13" t="s">
        <v>28</v>
      </c>
      <c r="D89" s="48">
        <f>VLOOKUP(A89,Master!$A:$F,4,FALSE)*Markup</f>
        <v>540</v>
      </c>
    </row>
    <row r="90" spans="1:4" ht="15" customHeight="1" thickBot="1" x14ac:dyDescent="0.2">
      <c r="A90" s="55" t="s">
        <v>222</v>
      </c>
      <c r="B90" s="56" t="s">
        <v>29</v>
      </c>
      <c r="C90" s="14" t="s">
        <v>30</v>
      </c>
      <c r="D90" s="45">
        <f>VLOOKUP(A90,Master!$A:$F,4,FALSE)*Markup</f>
        <v>205</v>
      </c>
    </row>
    <row r="91" spans="1:4" s="11" customFormat="1" ht="15" customHeight="1" x14ac:dyDescent="0.2">
      <c r="A91" s="59" t="s">
        <v>17</v>
      </c>
      <c r="B91" s="60"/>
      <c r="C91" s="167"/>
      <c r="D91" s="247"/>
    </row>
    <row r="92" spans="1:4" s="8" customFormat="1" ht="15" customHeight="1" x14ac:dyDescent="0.15">
      <c r="A92" s="55" t="s">
        <v>385</v>
      </c>
      <c r="B92" s="56" t="s">
        <v>191</v>
      </c>
      <c r="C92" s="16" t="s">
        <v>111</v>
      </c>
      <c r="D92" s="45">
        <f>VLOOKUP(A92,Master!$A:$F,4,FALSE)*Markup</f>
        <v>640</v>
      </c>
    </row>
    <row r="93" spans="1:4" s="9" customFormat="1" ht="15" customHeight="1" x14ac:dyDescent="0.15">
      <c r="A93" s="53" t="s">
        <v>198</v>
      </c>
      <c r="B93" s="54" t="s">
        <v>192</v>
      </c>
      <c r="C93" s="20" t="s">
        <v>23</v>
      </c>
      <c r="D93" s="48">
        <f>VLOOKUP(A93,Master!$A:$F,4,FALSE)*Markup</f>
        <v>600</v>
      </c>
    </row>
    <row r="94" spans="1:4" s="8" customFormat="1" ht="15" customHeight="1" x14ac:dyDescent="0.15">
      <c r="A94" s="55" t="s">
        <v>344</v>
      </c>
      <c r="B94" s="56" t="s">
        <v>193</v>
      </c>
      <c r="C94" s="16" t="s">
        <v>24</v>
      </c>
      <c r="D94" s="45">
        <f>VLOOKUP(A94,Master!$A:$F,4,FALSE)*Markup</f>
        <v>668</v>
      </c>
    </row>
    <row r="95" spans="1:4" s="9" customFormat="1" ht="15" customHeight="1" x14ac:dyDescent="0.15">
      <c r="A95" s="53" t="s">
        <v>335</v>
      </c>
      <c r="B95" s="54" t="s">
        <v>787</v>
      </c>
      <c r="C95" s="20" t="s">
        <v>19</v>
      </c>
      <c r="D95" s="48">
        <f>VLOOKUP(A95,Master!$A:$F,4,FALSE)*Markup</f>
        <v>434</v>
      </c>
    </row>
    <row r="96" spans="1:4" s="8" customFormat="1" ht="15" customHeight="1" x14ac:dyDescent="0.15">
      <c r="A96" s="55" t="s">
        <v>343</v>
      </c>
      <c r="B96" s="56" t="s">
        <v>18</v>
      </c>
      <c r="C96" s="16" t="s">
        <v>20</v>
      </c>
      <c r="D96" s="45">
        <f>VLOOKUP(A96,Master!$A:$F,4,FALSE)*Markup</f>
        <v>459</v>
      </c>
    </row>
    <row r="97" spans="1:4" s="9" customFormat="1" ht="15" customHeight="1" x14ac:dyDescent="0.15">
      <c r="A97" s="53" t="s">
        <v>202</v>
      </c>
      <c r="B97" s="54" t="s">
        <v>194</v>
      </c>
      <c r="C97" s="20" t="s">
        <v>25</v>
      </c>
      <c r="D97" s="48">
        <f>VLOOKUP(A97,Master!$A:$F,4,FALSE)*Markup</f>
        <v>525</v>
      </c>
    </row>
    <row r="98" spans="1:4" s="8" customFormat="1" ht="15" customHeight="1" x14ac:dyDescent="0.15">
      <c r="A98" s="55" t="s">
        <v>203</v>
      </c>
      <c r="B98" s="56" t="s">
        <v>194</v>
      </c>
      <c r="C98" s="16" t="s">
        <v>26</v>
      </c>
      <c r="D98" s="45">
        <f>VLOOKUP(A98,Master!$A:$F,4,FALSE)*Markup</f>
        <v>609</v>
      </c>
    </row>
    <row r="99" spans="1:4" s="9" customFormat="1" ht="15" customHeight="1" x14ac:dyDescent="0.15">
      <c r="A99" s="53" t="s">
        <v>347</v>
      </c>
      <c r="B99" s="54" t="s">
        <v>197</v>
      </c>
      <c r="C99" s="20" t="s">
        <v>345</v>
      </c>
      <c r="D99" s="48">
        <f>VLOOKUP(A99,Master!$A:$F,4,FALSE)*Markup</f>
        <v>595</v>
      </c>
    </row>
    <row r="100" spans="1:4" s="8" customFormat="1" ht="15" customHeight="1" x14ac:dyDescent="0.15">
      <c r="A100" s="55" t="s">
        <v>204</v>
      </c>
      <c r="B100" s="56" t="s">
        <v>197</v>
      </c>
      <c r="C100" s="16" t="s">
        <v>346</v>
      </c>
      <c r="D100" s="45">
        <f>VLOOKUP(A100,Master!$A:$F,4,FALSE)*Markup</f>
        <v>651</v>
      </c>
    </row>
    <row r="101" spans="1:4" s="8" customFormat="1" ht="15" customHeight="1" x14ac:dyDescent="0.15">
      <c r="A101" s="53" t="s">
        <v>195</v>
      </c>
      <c r="B101" s="54" t="s">
        <v>196</v>
      </c>
      <c r="C101" s="20" t="s">
        <v>23</v>
      </c>
      <c r="D101" s="48">
        <f>VLOOKUP(A101,Master!$A:$F,4,FALSE)*Markup</f>
        <v>600</v>
      </c>
    </row>
    <row r="102" spans="1:4" s="9" customFormat="1" ht="15" customHeight="1" x14ac:dyDescent="0.15">
      <c r="A102" s="55" t="s">
        <v>199</v>
      </c>
      <c r="B102" s="56" t="s">
        <v>200</v>
      </c>
      <c r="C102" s="16" t="s">
        <v>21</v>
      </c>
      <c r="D102" s="45">
        <f>VLOOKUP(A102,Master!$A:$F,4,FALSE)*Markup</f>
        <v>595</v>
      </c>
    </row>
    <row r="103" spans="1:4" s="17" customFormat="1" ht="15" customHeight="1" x14ac:dyDescent="0.15">
      <c r="A103" s="53" t="s">
        <v>201</v>
      </c>
      <c r="B103" s="54" t="s">
        <v>200</v>
      </c>
      <c r="C103" s="20" t="s">
        <v>22</v>
      </c>
      <c r="D103" s="48">
        <f>VLOOKUP(A103,Master!$A:$F,4,FALSE)*Markup</f>
        <v>651</v>
      </c>
    </row>
    <row r="104" spans="1:4" s="186" customFormat="1" ht="1.5" customHeight="1" x14ac:dyDescent="0.2">
      <c r="A104" s="111"/>
      <c r="B104" s="109"/>
      <c r="C104" s="32"/>
      <c r="D104" s="91"/>
    </row>
    <row r="105" spans="1:4" s="11" customFormat="1" ht="15" customHeight="1" x14ac:dyDescent="0.15">
      <c r="A105" s="47" t="s">
        <v>155</v>
      </c>
      <c r="B105" s="123"/>
      <c r="C105" s="26"/>
      <c r="D105" s="169"/>
    </row>
    <row r="106" spans="1:4" s="186" customFormat="1" ht="15" customHeight="1" x14ac:dyDescent="0.2">
      <c r="A106" s="55" t="s">
        <v>134</v>
      </c>
      <c r="B106" s="56" t="s">
        <v>1</v>
      </c>
      <c r="C106" s="14" t="s">
        <v>10</v>
      </c>
      <c r="D106" s="45">
        <f>VLOOKUP(A106,Master!$A:$F,4,FALSE)*Markup</f>
        <v>492</v>
      </c>
    </row>
    <row r="107" spans="1:4" s="186" customFormat="1" ht="15" customHeight="1" x14ac:dyDescent="0.2">
      <c r="A107" s="53" t="s">
        <v>129</v>
      </c>
      <c r="B107" s="54" t="s">
        <v>1</v>
      </c>
      <c r="C107" s="13" t="s">
        <v>70</v>
      </c>
      <c r="D107" s="249">
        <f>VLOOKUP(A107,Master!$A:$F,4,FALSE)*Markup</f>
        <v>572</v>
      </c>
    </row>
    <row r="108" spans="1:4" s="186" customFormat="1" ht="15" customHeight="1" x14ac:dyDescent="0.2">
      <c r="A108" s="55" t="s">
        <v>130</v>
      </c>
      <c r="B108" s="56" t="s">
        <v>1</v>
      </c>
      <c r="C108" s="14" t="s">
        <v>72</v>
      </c>
      <c r="D108" s="250">
        <f>VLOOKUP(A108,Master!$A:$F,4,FALSE)*Markup</f>
        <v>645</v>
      </c>
    </row>
    <row r="109" spans="1:4" s="186" customFormat="1" ht="15" customHeight="1" x14ac:dyDescent="0.2">
      <c r="A109" s="53" t="s">
        <v>132</v>
      </c>
      <c r="B109" s="54" t="s">
        <v>1</v>
      </c>
      <c r="C109" s="13" t="s">
        <v>73</v>
      </c>
      <c r="D109" s="249">
        <f>VLOOKUP(A109,Master!$A:$F,4,FALSE)*Markup</f>
        <v>631</v>
      </c>
    </row>
    <row r="110" spans="1:4" s="186" customFormat="1" ht="15" customHeight="1" x14ac:dyDescent="0.2">
      <c r="A110" s="55" t="s">
        <v>131</v>
      </c>
      <c r="B110" s="56" t="s">
        <v>1</v>
      </c>
      <c r="C110" s="14" t="s">
        <v>74</v>
      </c>
      <c r="D110" s="250">
        <f>VLOOKUP(A110,Master!$A:$F,4,FALSE)*Markup</f>
        <v>708</v>
      </c>
    </row>
    <row r="111" spans="1:4" s="186" customFormat="1" ht="15" customHeight="1" x14ac:dyDescent="0.2">
      <c r="A111" s="53" t="s">
        <v>133</v>
      </c>
      <c r="B111" s="54" t="s">
        <v>1</v>
      </c>
      <c r="C111" s="13" t="s">
        <v>75</v>
      </c>
      <c r="D111" s="249">
        <f>VLOOKUP(A111,Master!$A:$F,4,FALSE)*Markup</f>
        <v>807</v>
      </c>
    </row>
    <row r="112" spans="1:4" s="186" customFormat="1" ht="15" customHeight="1" x14ac:dyDescent="0.2">
      <c r="A112" s="55" t="s">
        <v>490</v>
      </c>
      <c r="B112" s="56" t="s">
        <v>405</v>
      </c>
      <c r="C112" s="14" t="s">
        <v>491</v>
      </c>
      <c r="D112" s="250">
        <f>VLOOKUP(A112,Master!$A:$F,4,FALSE)*Markup</f>
        <v>1058</v>
      </c>
    </row>
    <row r="113" spans="1:4" s="186" customFormat="1" ht="3" customHeight="1" x14ac:dyDescent="0.2">
      <c r="A113" s="111"/>
      <c r="B113" s="109"/>
      <c r="C113" s="32"/>
      <c r="D113" s="91"/>
    </row>
    <row r="114" spans="1:4" s="11" customFormat="1" ht="15" customHeight="1" x14ac:dyDescent="0.2">
      <c r="A114" s="47" t="s">
        <v>5</v>
      </c>
      <c r="D114" s="175"/>
    </row>
    <row r="115" spans="1:4" s="17" customFormat="1" ht="15" customHeight="1" x14ac:dyDescent="0.15">
      <c r="A115" s="55" t="s">
        <v>228</v>
      </c>
      <c r="B115" s="56" t="s">
        <v>1</v>
      </c>
      <c r="C115" s="16" t="s">
        <v>6</v>
      </c>
      <c r="D115" s="45">
        <f>VLOOKUP(A115,Master!$A:$F,4,FALSE)*Markup</f>
        <v>556</v>
      </c>
    </row>
    <row r="116" spans="1:4" ht="15" customHeight="1" x14ac:dyDescent="0.15">
      <c r="A116" s="53" t="s">
        <v>229</v>
      </c>
      <c r="B116" s="54" t="s">
        <v>1</v>
      </c>
      <c r="C116" s="20" t="s">
        <v>7</v>
      </c>
      <c r="D116" s="48">
        <f>VLOOKUP(A116,Master!$A:$F,4,FALSE)*Markup</f>
        <v>595</v>
      </c>
    </row>
    <row r="117" spans="1:4" s="17" customFormat="1" ht="15" customHeight="1" x14ac:dyDescent="0.15">
      <c r="A117" s="57" t="s">
        <v>230</v>
      </c>
      <c r="B117" s="58" t="s">
        <v>1</v>
      </c>
      <c r="C117" s="22" t="s">
        <v>8</v>
      </c>
      <c r="D117" s="178">
        <f>VLOOKUP(A117,Master!$A:$F,4,FALSE)*Markup</f>
        <v>704</v>
      </c>
    </row>
    <row r="118" spans="1:4" s="18" customFormat="1" ht="3" customHeight="1" thickBot="1" x14ac:dyDescent="0.2">
      <c r="A118" s="112"/>
      <c r="B118" s="110"/>
      <c r="C118" s="25"/>
      <c r="D118" s="46"/>
    </row>
    <row r="119" spans="1:4" ht="61.5" customHeight="1" thickBot="1" x14ac:dyDescent="0.2">
      <c r="A119" s="317" t="s">
        <v>647</v>
      </c>
      <c r="B119" s="318"/>
      <c r="C119" s="319"/>
      <c r="D119" s="97" t="s">
        <v>645</v>
      </c>
    </row>
    <row r="120" spans="1:4" ht="20" customHeight="1" thickBot="1" x14ac:dyDescent="0.2">
      <c r="A120" s="102" t="s">
        <v>65</v>
      </c>
      <c r="B120" s="116" t="s">
        <v>71</v>
      </c>
      <c r="C120" s="73" t="s">
        <v>66</v>
      </c>
      <c r="D120" s="75" t="s">
        <v>67</v>
      </c>
    </row>
    <row r="121" spans="1:4" ht="15" customHeight="1" x14ac:dyDescent="0.15">
      <c r="A121" s="330" t="s">
        <v>299</v>
      </c>
      <c r="B121" s="331"/>
      <c r="C121" s="331"/>
      <c r="D121" s="332"/>
    </row>
    <row r="122" spans="1:4" s="7" customFormat="1" ht="15" customHeight="1" x14ac:dyDescent="0.15">
      <c r="A122" s="51" t="s">
        <v>0</v>
      </c>
      <c r="B122" s="115"/>
      <c r="C122" s="19"/>
      <c r="D122" s="84"/>
    </row>
    <row r="123" spans="1:4" s="17" customFormat="1" ht="15" customHeight="1" x14ac:dyDescent="0.15">
      <c r="A123" s="55" t="s">
        <v>147</v>
      </c>
      <c r="B123" s="56" t="s">
        <v>1</v>
      </c>
      <c r="C123" s="16" t="s">
        <v>2</v>
      </c>
      <c r="D123" s="45">
        <f>VLOOKUP(A123,Master!$A:$F,4,FALSE)*Markup</f>
        <v>348</v>
      </c>
    </row>
    <row r="124" spans="1:4" s="9" customFormat="1" ht="15" customHeight="1" x14ac:dyDescent="0.15">
      <c r="A124" s="53" t="s">
        <v>148</v>
      </c>
      <c r="B124" s="54" t="s">
        <v>1</v>
      </c>
      <c r="C124" s="20" t="s">
        <v>3</v>
      </c>
      <c r="D124" s="48">
        <f>VLOOKUP(A124,Master!$A:$F,4,FALSE)*Markup</f>
        <v>406</v>
      </c>
    </row>
    <row r="125" spans="1:4" s="23" customFormat="1" ht="15" customHeight="1" x14ac:dyDescent="0.15">
      <c r="A125" s="57" t="s">
        <v>149</v>
      </c>
      <c r="B125" s="58" t="s">
        <v>1</v>
      </c>
      <c r="C125" s="22" t="s">
        <v>4</v>
      </c>
      <c r="D125" s="178">
        <f>VLOOKUP(A125,Master!$A:$F,4,FALSE)*Markup</f>
        <v>494</v>
      </c>
    </row>
    <row r="126" spans="1:4" s="9" customFormat="1" ht="15" customHeight="1" x14ac:dyDescent="0.15">
      <c r="A126" s="53" t="s">
        <v>150</v>
      </c>
      <c r="B126" s="54" t="s">
        <v>1</v>
      </c>
      <c r="C126" s="20" t="s">
        <v>99</v>
      </c>
      <c r="D126" s="48">
        <f>VLOOKUP(A126,Master!$A:$F,4,FALSE)*Markup</f>
        <v>514</v>
      </c>
    </row>
    <row r="127" spans="1:4" s="23" customFormat="1" ht="15" customHeight="1" x14ac:dyDescent="0.15">
      <c r="A127" s="57" t="s">
        <v>151</v>
      </c>
      <c r="B127" s="58" t="s">
        <v>1</v>
      </c>
      <c r="C127" s="22" t="s">
        <v>100</v>
      </c>
      <c r="D127" s="178">
        <f>VLOOKUP(A127,Master!$A:$F,4,FALSE)*Markup</f>
        <v>399</v>
      </c>
    </row>
    <row r="128" spans="1:4" s="9" customFormat="1" ht="15" customHeight="1" x14ac:dyDescent="0.15">
      <c r="A128" s="53" t="s">
        <v>152</v>
      </c>
      <c r="B128" s="54" t="s">
        <v>1</v>
      </c>
      <c r="C128" s="20" t="s">
        <v>101</v>
      </c>
      <c r="D128" s="48">
        <f>VLOOKUP(A128,Master!$A:$F,4,FALSE)*Markup</f>
        <v>476</v>
      </c>
    </row>
    <row r="129" spans="1:4" s="8" customFormat="1" ht="15" customHeight="1" x14ac:dyDescent="0.15">
      <c r="A129" s="55" t="s">
        <v>153</v>
      </c>
      <c r="B129" s="56" t="s">
        <v>1</v>
      </c>
      <c r="C129" s="16" t="s">
        <v>102</v>
      </c>
      <c r="D129" s="45">
        <f>VLOOKUP(A129,Master!$A:$F,4,FALSE)*Markup</f>
        <v>564</v>
      </c>
    </row>
    <row r="130" spans="1:4" s="9" customFormat="1" ht="15" customHeight="1" x14ac:dyDescent="0.15">
      <c r="A130" s="53" t="s">
        <v>154</v>
      </c>
      <c r="B130" s="54" t="s">
        <v>1</v>
      </c>
      <c r="C130" s="20" t="s">
        <v>103</v>
      </c>
      <c r="D130" s="48">
        <f>VLOOKUP(A130,Master!$A:$F,4,FALSE)*Markup</f>
        <v>622</v>
      </c>
    </row>
    <row r="131" spans="1:4" ht="3" customHeight="1" thickBot="1" x14ac:dyDescent="0.2">
      <c r="A131" s="103"/>
      <c r="B131" s="117"/>
      <c r="C131" s="76"/>
      <c r="D131" s="78"/>
    </row>
    <row r="132" spans="1:4" ht="15" customHeight="1" x14ac:dyDescent="0.15">
      <c r="A132" s="327" t="s">
        <v>189</v>
      </c>
      <c r="B132" s="328"/>
      <c r="C132" s="328"/>
      <c r="D132" s="329"/>
    </row>
    <row r="133" spans="1:4" s="7" customFormat="1" ht="15" customHeight="1" x14ac:dyDescent="0.15">
      <c r="A133" s="51" t="s">
        <v>743</v>
      </c>
      <c r="B133" s="115"/>
      <c r="C133" s="19"/>
      <c r="D133" s="84"/>
    </row>
    <row r="134" spans="1:4" s="9" customFormat="1" ht="15" customHeight="1" x14ac:dyDescent="0.15">
      <c r="A134" s="53" t="s">
        <v>692</v>
      </c>
      <c r="B134" s="54" t="s">
        <v>744</v>
      </c>
      <c r="C134" s="20" t="s">
        <v>746</v>
      </c>
      <c r="D134" s="48">
        <f>VLOOKUP(A134,Master!$A:$F,4,FALSE)*Markup</f>
        <v>1127</v>
      </c>
    </row>
    <row r="135" spans="1:4" s="17" customFormat="1" ht="15" customHeight="1" x14ac:dyDescent="0.15">
      <c r="A135" s="55" t="s">
        <v>691</v>
      </c>
      <c r="B135" s="56" t="s">
        <v>744</v>
      </c>
      <c r="C135" s="16" t="s">
        <v>465</v>
      </c>
      <c r="D135" s="45">
        <f>VLOOKUP(A135,Master!$A:$F,4,FALSE)*Markup</f>
        <v>1286</v>
      </c>
    </row>
    <row r="136" spans="1:4" s="23" customFormat="1" ht="15" customHeight="1" x14ac:dyDescent="0.15">
      <c r="A136" s="57" t="s">
        <v>695</v>
      </c>
      <c r="B136" s="58" t="s">
        <v>745</v>
      </c>
      <c r="C136" s="22" t="s">
        <v>463</v>
      </c>
      <c r="D136" s="178">
        <f>VLOOKUP(A136,Master!$A:$F,4,FALSE)*Markup</f>
        <v>675</v>
      </c>
    </row>
    <row r="137" spans="1:4" s="9" customFormat="1" ht="15" customHeight="1" x14ac:dyDescent="0.15">
      <c r="A137" s="53" t="s">
        <v>694</v>
      </c>
      <c r="B137" s="54" t="s">
        <v>745</v>
      </c>
      <c r="C137" s="20" t="s">
        <v>464</v>
      </c>
      <c r="D137" s="48">
        <f>VLOOKUP(A137,Master!$A:$F,4,FALSE)*Markup</f>
        <v>777</v>
      </c>
    </row>
    <row r="138" spans="1:4" s="23" customFormat="1" ht="15" customHeight="1" x14ac:dyDescent="0.15">
      <c r="A138" s="57" t="s">
        <v>693</v>
      </c>
      <c r="B138" s="58" t="s">
        <v>745</v>
      </c>
      <c r="C138" s="22" t="s">
        <v>465</v>
      </c>
      <c r="D138" s="178">
        <f>VLOOKUP(A138,Master!$A:$F,4,FALSE)*Markup</f>
        <v>856</v>
      </c>
    </row>
    <row r="139" spans="1:4" s="186" customFormat="1" ht="3" customHeight="1" thickBot="1" x14ac:dyDescent="0.25">
      <c r="A139" s="170"/>
      <c r="B139" s="171"/>
      <c r="C139" s="72"/>
      <c r="D139" s="173"/>
    </row>
    <row r="140" spans="1:4" s="11" customFormat="1" ht="15" customHeight="1" x14ac:dyDescent="0.2">
      <c r="A140" s="47" t="s">
        <v>114</v>
      </c>
      <c r="C140" s="15"/>
      <c r="D140" s="175"/>
    </row>
    <row r="141" spans="1:4" s="17" customFormat="1" ht="15" customHeight="1" x14ac:dyDescent="0.15">
      <c r="A141" s="55" t="s">
        <v>145</v>
      </c>
      <c r="B141" s="56" t="s">
        <v>1</v>
      </c>
      <c r="C141" s="16" t="s">
        <v>115</v>
      </c>
      <c r="D141" s="45">
        <f>VLOOKUP(A141,Master!$A:$F,4,FALSE)*Markup</f>
        <v>692</v>
      </c>
    </row>
    <row r="142" spans="1:4" ht="15" customHeight="1" x14ac:dyDescent="0.15">
      <c r="A142" s="53" t="s">
        <v>146</v>
      </c>
      <c r="B142" s="54" t="s">
        <v>1</v>
      </c>
      <c r="C142" s="20" t="s">
        <v>116</v>
      </c>
      <c r="D142" s="48">
        <f>VLOOKUP(A142,Master!$A:$F,4,FALSE)*Markup</f>
        <v>773</v>
      </c>
    </row>
    <row r="143" spans="1:4" s="17" customFormat="1" ht="15" customHeight="1" x14ac:dyDescent="0.15">
      <c r="A143" s="55" t="s">
        <v>165</v>
      </c>
      <c r="B143" s="56" t="s">
        <v>1</v>
      </c>
      <c r="C143" s="16" t="s">
        <v>117</v>
      </c>
      <c r="D143" s="45">
        <f>VLOOKUP(A143,Master!$A:$F,4,FALSE)*Markup</f>
        <v>877</v>
      </c>
    </row>
    <row r="144" spans="1:4" ht="15" customHeight="1" x14ac:dyDescent="0.15">
      <c r="A144" s="53" t="s">
        <v>403</v>
      </c>
      <c r="B144" s="54" t="s">
        <v>404</v>
      </c>
      <c r="C144" s="20" t="s">
        <v>117</v>
      </c>
      <c r="D144" s="48">
        <f>VLOOKUP(A144,Master!$A:$F,4,FALSE)*Markup</f>
        <v>1140</v>
      </c>
    </row>
    <row r="145" spans="1:4" s="18" customFormat="1" ht="3" customHeight="1" x14ac:dyDescent="0.15">
      <c r="A145" s="112"/>
      <c r="B145" s="110"/>
      <c r="C145" s="25"/>
      <c r="D145" s="46"/>
    </row>
    <row r="146" spans="1:4" s="11" customFormat="1" ht="15" customHeight="1" x14ac:dyDescent="0.2">
      <c r="A146" s="47" t="s">
        <v>11</v>
      </c>
      <c r="D146" s="175"/>
    </row>
    <row r="147" spans="1:4" s="17" customFormat="1" ht="15" customHeight="1" x14ac:dyDescent="0.15">
      <c r="A147" s="55" t="s">
        <v>236</v>
      </c>
      <c r="B147" s="56" t="s">
        <v>1</v>
      </c>
      <c r="C147" s="14" t="s">
        <v>6</v>
      </c>
      <c r="D147" s="45">
        <f>VLOOKUP(A147,Master!$A:$F,4,FALSE)*Markup</f>
        <v>459</v>
      </c>
    </row>
    <row r="148" spans="1:4" ht="15" customHeight="1" x14ac:dyDescent="0.15">
      <c r="A148" s="53" t="s">
        <v>237</v>
      </c>
      <c r="B148" s="54" t="s">
        <v>1</v>
      </c>
      <c r="C148" s="13" t="s">
        <v>7</v>
      </c>
      <c r="D148" s="48">
        <f>VLOOKUP(A148,Master!$A:$F,4,FALSE)*Markup</f>
        <v>516</v>
      </c>
    </row>
    <row r="149" spans="1:4" s="17" customFormat="1" ht="15" customHeight="1" x14ac:dyDescent="0.15">
      <c r="A149" s="55" t="s">
        <v>238</v>
      </c>
      <c r="B149" s="56" t="s">
        <v>1</v>
      </c>
      <c r="C149" s="14" t="s">
        <v>12</v>
      </c>
      <c r="D149" s="45">
        <f>VLOOKUP(A149,Master!$A:$F,4,FALSE)*Markup</f>
        <v>607</v>
      </c>
    </row>
    <row r="150" spans="1:4" ht="15" customHeight="1" x14ac:dyDescent="0.15">
      <c r="A150" s="53" t="s">
        <v>239</v>
      </c>
      <c r="B150" s="54" t="s">
        <v>1</v>
      </c>
      <c r="C150" s="13" t="s">
        <v>13</v>
      </c>
      <c r="D150" s="48">
        <f>VLOOKUP(A150,Master!$A:$F,4,FALSE)*Markup</f>
        <v>667</v>
      </c>
    </row>
    <row r="151" spans="1:4" s="18" customFormat="1" ht="3" customHeight="1" x14ac:dyDescent="0.15">
      <c r="A151" s="112"/>
      <c r="B151" s="110"/>
      <c r="C151" s="25"/>
      <c r="D151" s="46"/>
    </row>
    <row r="152" spans="1:4" s="11" customFormat="1" ht="15" customHeight="1" x14ac:dyDescent="0.2">
      <c r="A152" s="47" t="s">
        <v>213</v>
      </c>
      <c r="D152" s="175"/>
    </row>
    <row r="153" spans="1:4" s="17" customFormat="1" ht="15" customHeight="1" x14ac:dyDescent="0.15">
      <c r="A153" s="55" t="s">
        <v>210</v>
      </c>
      <c r="B153" s="56" t="s">
        <v>1</v>
      </c>
      <c r="C153" s="14" t="s">
        <v>14</v>
      </c>
      <c r="D153" s="45">
        <f>VLOOKUP(A153,Master!$A:$F,4,FALSE)*Markup</f>
        <v>543</v>
      </c>
    </row>
    <row r="154" spans="1:4" ht="15" customHeight="1" x14ac:dyDescent="0.15">
      <c r="A154" s="53" t="s">
        <v>211</v>
      </c>
      <c r="B154" s="54" t="s">
        <v>1</v>
      </c>
      <c r="C154" s="13" t="s">
        <v>209</v>
      </c>
      <c r="D154" s="48">
        <f>VLOOKUP(A154,Master!$A:$F,4,FALSE)*Markup</f>
        <v>668</v>
      </c>
    </row>
    <row r="155" spans="1:4" s="17" customFormat="1" ht="15" customHeight="1" x14ac:dyDescent="0.15">
      <c r="A155" s="55" t="s">
        <v>212</v>
      </c>
      <c r="B155" s="56" t="s">
        <v>1</v>
      </c>
      <c r="C155" s="14" t="s">
        <v>15</v>
      </c>
      <c r="D155" s="45">
        <f>VLOOKUP(A155,Master!$A:$F,4,FALSE)*Markup</f>
        <v>747</v>
      </c>
    </row>
    <row r="156" spans="1:4" s="18" customFormat="1" ht="3" customHeight="1" x14ac:dyDescent="0.15">
      <c r="A156" s="112"/>
      <c r="B156" s="110"/>
      <c r="C156" s="25"/>
      <c r="D156" s="46"/>
    </row>
    <row r="157" spans="1:4" s="11" customFormat="1" ht="15" customHeight="1" x14ac:dyDescent="0.2">
      <c r="A157" s="47" t="s">
        <v>121</v>
      </c>
      <c r="D157" s="175"/>
    </row>
    <row r="158" spans="1:4" s="17" customFormat="1" ht="15" customHeight="1" x14ac:dyDescent="0.15">
      <c r="A158" s="55" t="s">
        <v>206</v>
      </c>
      <c r="B158" s="56" t="s">
        <v>1</v>
      </c>
      <c r="C158" s="14" t="s">
        <v>9</v>
      </c>
      <c r="D158" s="45">
        <f>VLOOKUP(A158,Master!$A:$F,4,FALSE)*Markup</f>
        <v>405</v>
      </c>
    </row>
    <row r="159" spans="1:4" ht="15" customHeight="1" x14ac:dyDescent="0.15">
      <c r="A159" s="53" t="s">
        <v>207</v>
      </c>
      <c r="B159" s="54" t="s">
        <v>1</v>
      </c>
      <c r="C159" s="13" t="s">
        <v>10</v>
      </c>
      <c r="D159" s="48">
        <f>VLOOKUP(A159,Master!$A:$F,4,FALSE)*Markup</f>
        <v>460</v>
      </c>
    </row>
    <row r="160" spans="1:4" s="17" customFormat="1" ht="15" customHeight="1" x14ac:dyDescent="0.15">
      <c r="A160" s="55" t="s">
        <v>208</v>
      </c>
      <c r="B160" s="56" t="s">
        <v>1</v>
      </c>
      <c r="C160" s="14" t="s">
        <v>70</v>
      </c>
      <c r="D160" s="45">
        <f>VLOOKUP(A160,Master!$A:$F,4,FALSE)*Markup</f>
        <v>531</v>
      </c>
    </row>
    <row r="161" spans="1:4" ht="15" customHeight="1" x14ac:dyDescent="0.15">
      <c r="A161" s="53" t="s">
        <v>215</v>
      </c>
      <c r="B161" s="54" t="s">
        <v>1</v>
      </c>
      <c r="C161" s="13" t="s">
        <v>214</v>
      </c>
      <c r="D161" s="48">
        <f>VLOOKUP(A161,Master!$A:$F,4,FALSE)*Markup</f>
        <v>600</v>
      </c>
    </row>
    <row r="162" spans="1:4" s="17" customFormat="1" ht="15" customHeight="1" x14ac:dyDescent="0.15">
      <c r="A162" s="55" t="s">
        <v>216</v>
      </c>
      <c r="B162" s="56" t="s">
        <v>1</v>
      </c>
      <c r="C162" s="14" t="s">
        <v>74</v>
      </c>
      <c r="D162" s="45">
        <f>VLOOKUP(A162,Master!$A:$F,4,FALSE)*Markup</f>
        <v>654</v>
      </c>
    </row>
    <row r="163" spans="1:4" s="18" customFormat="1" ht="3" customHeight="1" x14ac:dyDescent="0.15">
      <c r="A163" s="112"/>
      <c r="B163" s="110"/>
      <c r="C163" s="25"/>
      <c r="D163" s="251"/>
    </row>
    <row r="164" spans="1:4" s="7" customFormat="1" ht="15" customHeight="1" x14ac:dyDescent="0.15">
      <c r="A164" s="51" t="s">
        <v>625</v>
      </c>
      <c r="B164" s="115"/>
      <c r="C164" s="19"/>
      <c r="D164" s="84"/>
    </row>
    <row r="165" spans="1:4" s="17" customFormat="1" ht="15" customHeight="1" x14ac:dyDescent="0.15">
      <c r="A165" s="55" t="s">
        <v>187</v>
      </c>
      <c r="B165" s="56" t="s">
        <v>1</v>
      </c>
      <c r="C165" s="14" t="s">
        <v>10</v>
      </c>
      <c r="D165" s="45">
        <f>VLOOKUP(A165,Master!$A:$F,4,FALSE)*Markup</f>
        <v>542</v>
      </c>
    </row>
    <row r="166" spans="1:4" ht="15" customHeight="1" x14ac:dyDescent="0.15">
      <c r="A166" s="53" t="s">
        <v>186</v>
      </c>
      <c r="B166" s="54" t="s">
        <v>1</v>
      </c>
      <c r="C166" s="13" t="s">
        <v>70</v>
      </c>
      <c r="D166" s="48">
        <f>VLOOKUP(A166,Master!$A:$F,4,FALSE)*Markup</f>
        <v>630</v>
      </c>
    </row>
    <row r="167" spans="1:4" s="17" customFormat="1" ht="15" customHeight="1" x14ac:dyDescent="0.15">
      <c r="A167" s="55" t="s">
        <v>188</v>
      </c>
      <c r="B167" s="56" t="s">
        <v>1</v>
      </c>
      <c r="C167" s="14" t="s">
        <v>72</v>
      </c>
      <c r="D167" s="45">
        <f>VLOOKUP(A167,Master!$A:$F,4,FALSE)*Markup</f>
        <v>709</v>
      </c>
    </row>
    <row r="168" spans="1:4" ht="15" customHeight="1" x14ac:dyDescent="0.15">
      <c r="A168" s="53" t="s">
        <v>162</v>
      </c>
      <c r="B168" s="54" t="s">
        <v>1</v>
      </c>
      <c r="C168" s="13" t="s">
        <v>73</v>
      </c>
      <c r="D168" s="48">
        <f>VLOOKUP(A168,Master!$A:$F,4,FALSE)*Markup</f>
        <v>694</v>
      </c>
    </row>
    <row r="169" spans="1:4" s="17" customFormat="1" ht="15" customHeight="1" x14ac:dyDescent="0.15">
      <c r="A169" s="55" t="s">
        <v>163</v>
      </c>
      <c r="B169" s="56" t="s">
        <v>1</v>
      </c>
      <c r="C169" s="14" t="s">
        <v>74</v>
      </c>
      <c r="D169" s="45">
        <f>VLOOKUP(A169,Master!$A:$F,4,FALSE)*Markup</f>
        <v>778</v>
      </c>
    </row>
    <row r="170" spans="1:4" ht="15" customHeight="1" x14ac:dyDescent="0.15">
      <c r="A170" s="53" t="s">
        <v>164</v>
      </c>
      <c r="B170" s="54" t="s">
        <v>1</v>
      </c>
      <c r="C170" s="13" t="s">
        <v>75</v>
      </c>
      <c r="D170" s="48">
        <f>VLOOKUP(A170,Master!$A:$F,4,FALSE)*Markup</f>
        <v>888</v>
      </c>
    </row>
    <row r="171" spans="1:4" s="18" customFormat="1" ht="9" customHeight="1" thickBot="1" x14ac:dyDescent="0.2">
      <c r="A171" s="112"/>
      <c r="B171" s="110"/>
      <c r="C171" s="25"/>
      <c r="D171" s="46"/>
    </row>
    <row r="172" spans="1:4" ht="61.5" customHeight="1" thickBot="1" x14ac:dyDescent="0.2">
      <c r="A172" s="317" t="s">
        <v>647</v>
      </c>
      <c r="B172" s="318"/>
      <c r="C172" s="319"/>
      <c r="D172" s="97" t="s">
        <v>645</v>
      </c>
    </row>
    <row r="173" spans="1:4" ht="20" customHeight="1" thickBot="1" x14ac:dyDescent="0.2">
      <c r="A173" s="102" t="s">
        <v>65</v>
      </c>
      <c r="B173" s="116" t="s">
        <v>71</v>
      </c>
      <c r="C173" s="73" t="s">
        <v>66</v>
      </c>
      <c r="D173" s="75" t="s">
        <v>67</v>
      </c>
    </row>
    <row r="174" spans="1:4" ht="15" customHeight="1" x14ac:dyDescent="0.15">
      <c r="A174" s="330" t="s">
        <v>299</v>
      </c>
      <c r="B174" s="331"/>
      <c r="C174" s="331"/>
      <c r="D174" s="332"/>
    </row>
    <row r="175" spans="1:4" s="11" customFormat="1" ht="15" customHeight="1" x14ac:dyDescent="0.2">
      <c r="A175" s="47" t="s">
        <v>223</v>
      </c>
      <c r="D175" s="175"/>
    </row>
    <row r="176" spans="1:4" s="17" customFormat="1" ht="15" customHeight="1" x14ac:dyDescent="0.15">
      <c r="A176" s="55" t="s">
        <v>224</v>
      </c>
      <c r="B176" s="56" t="s">
        <v>1</v>
      </c>
      <c r="C176" s="14" t="s">
        <v>6</v>
      </c>
      <c r="D176" s="45">
        <f>VLOOKUP(A176,Master!$A:$F,4,FALSE)*Markup</f>
        <v>534</v>
      </c>
    </row>
    <row r="177" spans="1:4" ht="15" customHeight="1" x14ac:dyDescent="0.15">
      <c r="A177" s="53" t="s">
        <v>225</v>
      </c>
      <c r="B177" s="54" t="s">
        <v>1</v>
      </c>
      <c r="C177" s="13" t="s">
        <v>7</v>
      </c>
      <c r="D177" s="48">
        <f>VLOOKUP(A177,Master!$A:$F,4,FALSE)*Markup</f>
        <v>600</v>
      </c>
    </row>
    <row r="178" spans="1:4" s="17" customFormat="1" ht="15" customHeight="1" x14ac:dyDescent="0.15">
      <c r="A178" s="57" t="s">
        <v>226</v>
      </c>
      <c r="B178" s="58" t="s">
        <v>1</v>
      </c>
      <c r="C178" s="21" t="s">
        <v>8</v>
      </c>
      <c r="D178" s="178">
        <f>VLOOKUP(A178,Master!$A:$F,4,FALSE)*Markup</f>
        <v>670</v>
      </c>
    </row>
    <row r="179" spans="1:4" ht="15" customHeight="1" thickBot="1" x14ac:dyDescent="0.2">
      <c r="A179" s="61" t="s">
        <v>227</v>
      </c>
      <c r="B179" s="62" t="s">
        <v>1</v>
      </c>
      <c r="C179" s="168" t="s">
        <v>13</v>
      </c>
      <c r="D179" s="63">
        <f>VLOOKUP(A179,Master!$A:$F,4,FALSE)*Markup</f>
        <v>743</v>
      </c>
    </row>
    <row r="180" spans="1:4" s="18" customFormat="1" ht="3" customHeight="1" x14ac:dyDescent="0.15">
      <c r="A180" s="265"/>
      <c r="B180" s="266"/>
      <c r="C180" s="267"/>
      <c r="D180" s="268"/>
    </row>
    <row r="181" spans="1:4" s="11" customFormat="1" ht="15" customHeight="1" x14ac:dyDescent="0.2">
      <c r="A181" s="47" t="s">
        <v>231</v>
      </c>
      <c r="D181" s="175"/>
    </row>
    <row r="182" spans="1:4" s="17" customFormat="1" ht="15" customHeight="1" x14ac:dyDescent="0.15">
      <c r="A182" s="55" t="s">
        <v>232</v>
      </c>
      <c r="B182" s="56" t="s">
        <v>95</v>
      </c>
      <c r="C182" s="14" t="s">
        <v>379</v>
      </c>
      <c r="D182" s="45">
        <f>VLOOKUP(A182,Master!$A:$F,4,FALSE)*Markup</f>
        <v>556</v>
      </c>
    </row>
    <row r="183" spans="1:4" s="17" customFormat="1" ht="15" customHeight="1" x14ac:dyDescent="0.15">
      <c r="A183" s="53" t="s">
        <v>348</v>
      </c>
      <c r="B183" s="54" t="s">
        <v>95</v>
      </c>
      <c r="C183" s="13" t="s">
        <v>378</v>
      </c>
      <c r="D183" s="48">
        <f>VLOOKUP(A183,Master!$A:$F,4,FALSE)*Markup</f>
        <v>639</v>
      </c>
    </row>
    <row r="184" spans="1:4" s="17" customFormat="1" ht="15" customHeight="1" x14ac:dyDescent="0.15">
      <c r="A184" s="55" t="s">
        <v>233</v>
      </c>
      <c r="B184" s="56" t="s">
        <v>95</v>
      </c>
      <c r="C184" s="14" t="s">
        <v>14</v>
      </c>
      <c r="D184" s="45">
        <f>VLOOKUP(A184,Master!$A:$F,4,FALSE)*Markup</f>
        <v>569</v>
      </c>
    </row>
    <row r="185" spans="1:4" ht="15" customHeight="1" x14ac:dyDescent="0.15">
      <c r="A185" s="53" t="s">
        <v>234</v>
      </c>
      <c r="B185" s="54" t="s">
        <v>95</v>
      </c>
      <c r="C185" s="13" t="s">
        <v>349</v>
      </c>
      <c r="D185" s="48">
        <f>VLOOKUP(A185,Master!$A:$F,4,FALSE)*Markup</f>
        <v>643</v>
      </c>
    </row>
    <row r="186" spans="1:4" s="17" customFormat="1" ht="15" customHeight="1" x14ac:dyDescent="0.15">
      <c r="A186" s="55" t="s">
        <v>235</v>
      </c>
      <c r="B186" s="56" t="s">
        <v>95</v>
      </c>
      <c r="C186" s="14" t="s">
        <v>16</v>
      </c>
      <c r="D186" s="45">
        <f>VLOOKUP(A186,Master!$A:$F,4,FALSE)*Markup</f>
        <v>720</v>
      </c>
    </row>
    <row r="187" spans="1:4" s="186" customFormat="1" ht="3" customHeight="1" thickBot="1" x14ac:dyDescent="0.25">
      <c r="A187" s="111"/>
      <c r="B187" s="109"/>
      <c r="C187" s="32"/>
      <c r="D187" s="91"/>
    </row>
    <row r="188" spans="1:4" s="7" customFormat="1" ht="15" customHeight="1" x14ac:dyDescent="0.15">
      <c r="A188" s="107" t="s">
        <v>412</v>
      </c>
      <c r="B188" s="122"/>
      <c r="C188" s="99"/>
      <c r="D188" s="101"/>
    </row>
    <row r="189" spans="1:4" ht="15" customHeight="1" x14ac:dyDescent="0.15">
      <c r="A189" s="53" t="s">
        <v>477</v>
      </c>
      <c r="B189" s="54" t="s">
        <v>482</v>
      </c>
      <c r="C189" s="13" t="s">
        <v>463</v>
      </c>
      <c r="D189" s="44">
        <f>VLOOKUP(A189,Master!$A:$F,4,FALSE)*Markup</f>
        <v>635</v>
      </c>
    </row>
    <row r="190" spans="1:4" ht="15" customHeight="1" x14ac:dyDescent="0.15">
      <c r="A190" s="55" t="s">
        <v>478</v>
      </c>
      <c r="B190" s="56" t="s">
        <v>482</v>
      </c>
      <c r="C190" s="14" t="s">
        <v>464</v>
      </c>
      <c r="D190" s="45">
        <f>VLOOKUP(A190,Master!$A:$F,4,FALSE)*Markup</f>
        <v>715</v>
      </c>
    </row>
    <row r="191" spans="1:4" ht="15" customHeight="1" x14ac:dyDescent="0.15">
      <c r="A191" s="53" t="s">
        <v>479</v>
      </c>
      <c r="B191" s="54" t="s">
        <v>482</v>
      </c>
      <c r="C191" s="13" t="s">
        <v>465</v>
      </c>
      <c r="D191" s="44">
        <f>VLOOKUP(A191,Master!$A:$F,4,FALSE)*Markup</f>
        <v>797</v>
      </c>
    </row>
    <row r="192" spans="1:4" ht="15" customHeight="1" thickBot="1" x14ac:dyDescent="0.2">
      <c r="A192" s="155" t="s">
        <v>483</v>
      </c>
      <c r="B192" s="156" t="s">
        <v>482</v>
      </c>
      <c r="C192" s="163" t="s">
        <v>466</v>
      </c>
      <c r="D192" s="158">
        <f>VLOOKUP(A192,Master!$A:$F,4,FALSE)*Markup</f>
        <v>1065</v>
      </c>
    </row>
    <row r="193" spans="1:4" s="186" customFormat="1" ht="3" customHeight="1" thickBot="1" x14ac:dyDescent="0.25">
      <c r="A193" s="111"/>
      <c r="B193" s="109"/>
      <c r="C193" s="32"/>
      <c r="D193" s="91"/>
    </row>
    <row r="194" spans="1:4" s="7" customFormat="1" ht="15" customHeight="1" x14ac:dyDescent="0.15">
      <c r="A194" s="107" t="s">
        <v>648</v>
      </c>
      <c r="B194" s="122"/>
      <c r="C194" s="99"/>
      <c r="D194" s="101"/>
    </row>
    <row r="195" spans="1:4" ht="15" customHeight="1" x14ac:dyDescent="0.15">
      <c r="A195" s="53" t="s">
        <v>649</v>
      </c>
      <c r="B195" s="54" t="s">
        <v>651</v>
      </c>
      <c r="C195" s="13" t="s">
        <v>464</v>
      </c>
      <c r="D195" s="44">
        <f>VLOOKUP(A195,Master!$A:$F,4,FALSE)*Markup</f>
        <v>835</v>
      </c>
    </row>
    <row r="196" spans="1:4" s="23" customFormat="1" ht="15" customHeight="1" x14ac:dyDescent="0.15">
      <c r="A196" s="57" t="s">
        <v>783</v>
      </c>
      <c r="B196" s="58" t="s">
        <v>781</v>
      </c>
      <c r="C196" s="22" t="s">
        <v>782</v>
      </c>
      <c r="D196" s="178">
        <f>VLOOKUP(A196,Master!$A:$F,4,FALSE)*Markup</f>
        <v>1185</v>
      </c>
    </row>
    <row r="197" spans="1:4" ht="15" customHeight="1" x14ac:dyDescent="0.15">
      <c r="A197" s="55" t="s">
        <v>650</v>
      </c>
      <c r="B197" s="56" t="s">
        <v>651</v>
      </c>
      <c r="C197" s="14" t="s">
        <v>465</v>
      </c>
      <c r="D197" s="45">
        <f>VLOOKUP(A197,Master!$A:$F,4,FALSE)*Markup</f>
        <v>928</v>
      </c>
    </row>
    <row r="198" spans="1:4" s="186" customFormat="1" ht="3" customHeight="1" x14ac:dyDescent="0.2">
      <c r="A198" s="111"/>
      <c r="B198" s="109"/>
      <c r="C198" s="32"/>
      <c r="D198" s="91"/>
    </row>
    <row r="199" spans="1:4" ht="15" customHeight="1" thickBot="1" x14ac:dyDescent="0.2">
      <c r="A199" s="341" t="s">
        <v>683</v>
      </c>
      <c r="B199" s="342"/>
      <c r="C199" s="342"/>
      <c r="D199" s="343"/>
    </row>
    <row r="200" spans="1:4" s="7" customFormat="1" ht="15" customHeight="1" x14ac:dyDescent="0.15">
      <c r="A200" s="107" t="s">
        <v>684</v>
      </c>
      <c r="B200" s="122"/>
      <c r="C200" s="99"/>
      <c r="D200" s="101"/>
    </row>
    <row r="201" spans="1:4" ht="15" customHeight="1" thickBot="1" x14ac:dyDescent="0.2">
      <c r="A201" s="53" t="s">
        <v>685</v>
      </c>
      <c r="B201" s="54" t="s">
        <v>686</v>
      </c>
      <c r="C201" s="13" t="s">
        <v>687</v>
      </c>
      <c r="D201" s="44">
        <f>VLOOKUP(A201,Master!$A:$F,4,FALSE)*Markup</f>
        <v>827</v>
      </c>
    </row>
    <row r="202" spans="1:4" ht="15" customHeight="1" x14ac:dyDescent="0.15">
      <c r="A202" s="330" t="s">
        <v>240</v>
      </c>
      <c r="B202" s="331"/>
      <c r="C202" s="331"/>
      <c r="D202" s="332"/>
    </row>
    <row r="203" spans="1:4" ht="15" customHeight="1" x14ac:dyDescent="0.15">
      <c r="A203" s="47" t="s">
        <v>80</v>
      </c>
      <c r="B203" s="11"/>
      <c r="C203" s="27"/>
      <c r="D203" s="175"/>
    </row>
    <row r="204" spans="1:4" ht="15" customHeight="1" x14ac:dyDescent="0.15">
      <c r="A204" s="53" t="s">
        <v>138</v>
      </c>
      <c r="B204" s="54" t="s">
        <v>161</v>
      </c>
      <c r="C204" s="13" t="s">
        <v>81</v>
      </c>
      <c r="D204" s="48">
        <f>VLOOKUP(A204,Master!$A:$F,4,FALSE)*Markup</f>
        <v>789</v>
      </c>
    </row>
    <row r="205" spans="1:4" ht="15" customHeight="1" x14ac:dyDescent="0.15">
      <c r="A205" s="55" t="s">
        <v>139</v>
      </c>
      <c r="B205" s="56" t="s">
        <v>159</v>
      </c>
      <c r="C205" s="14" t="s">
        <v>94</v>
      </c>
      <c r="D205" s="45">
        <f>VLOOKUP(A205,Master!$A:$F,4,FALSE)*Markup</f>
        <v>1112</v>
      </c>
    </row>
    <row r="206" spans="1:4" ht="15" customHeight="1" x14ac:dyDescent="0.15">
      <c r="A206" s="53" t="s">
        <v>135</v>
      </c>
      <c r="B206" s="54" t="s">
        <v>57</v>
      </c>
      <c r="C206" s="13" t="s">
        <v>82</v>
      </c>
      <c r="D206" s="48">
        <f>VLOOKUP(A206,Master!$A:$F,4,FALSE)*Markup</f>
        <v>484</v>
      </c>
    </row>
    <row r="207" spans="1:4" ht="15" customHeight="1" x14ac:dyDescent="0.15">
      <c r="A207" s="55" t="s">
        <v>136</v>
      </c>
      <c r="B207" s="56" t="s">
        <v>58</v>
      </c>
      <c r="C207" s="14" t="s">
        <v>93</v>
      </c>
      <c r="D207" s="45">
        <f>VLOOKUP(A207,Master!$A:$F,4,FALSE)*Markup</f>
        <v>625</v>
      </c>
    </row>
    <row r="208" spans="1:4" ht="15" customHeight="1" x14ac:dyDescent="0.15">
      <c r="A208" s="64" t="s">
        <v>137</v>
      </c>
      <c r="B208" s="66" t="s">
        <v>172</v>
      </c>
      <c r="C208" s="29" t="s">
        <v>84</v>
      </c>
      <c r="D208" s="67">
        <f>VLOOKUP(A208,Master!$A:$F,4,FALSE)*Markup</f>
        <v>578</v>
      </c>
    </row>
    <row r="209" spans="1:4" s="186" customFormat="1" ht="3" customHeight="1" x14ac:dyDescent="0.2">
      <c r="A209" s="111"/>
      <c r="B209" s="109"/>
      <c r="C209" s="32"/>
      <c r="D209" s="91"/>
    </row>
    <row r="210" spans="1:4" ht="15" customHeight="1" x14ac:dyDescent="0.15">
      <c r="A210" s="47" t="s">
        <v>747</v>
      </c>
      <c r="B210" s="11"/>
      <c r="C210" s="27"/>
      <c r="D210" s="175"/>
    </row>
    <row r="211" spans="1:4" ht="15" customHeight="1" x14ac:dyDescent="0.15">
      <c r="A211" s="55" t="s">
        <v>725</v>
      </c>
      <c r="B211" s="56" t="s">
        <v>43</v>
      </c>
      <c r="C211" s="14" t="s">
        <v>748</v>
      </c>
      <c r="D211" s="45">
        <f>VLOOKUP(A211,Master!$A:$F,4,FALSE)*Markup</f>
        <v>1304</v>
      </c>
    </row>
    <row r="212" spans="1:4" ht="15" customHeight="1" x14ac:dyDescent="0.15">
      <c r="A212" s="53" t="s">
        <v>774</v>
      </c>
      <c r="B212" s="54" t="s">
        <v>159</v>
      </c>
      <c r="C212" s="13" t="s">
        <v>418</v>
      </c>
      <c r="D212" s="48">
        <f>VLOOKUP(A212,Master!$A:$F,4,FALSE)*Markup</f>
        <v>1203</v>
      </c>
    </row>
    <row r="213" spans="1:4" ht="15" customHeight="1" x14ac:dyDescent="0.15">
      <c r="A213" s="55" t="s">
        <v>726</v>
      </c>
      <c r="B213" s="56" t="s">
        <v>727</v>
      </c>
      <c r="C213" s="14" t="s">
        <v>750</v>
      </c>
      <c r="D213" s="45">
        <f>VLOOKUP(A213,Master!$A:$F,4,FALSE)*Markup</f>
        <v>617</v>
      </c>
    </row>
    <row r="214" spans="1:4" ht="15" customHeight="1" x14ac:dyDescent="0.15">
      <c r="A214" s="53" t="s">
        <v>775</v>
      </c>
      <c r="B214" s="54" t="s">
        <v>262</v>
      </c>
      <c r="C214" s="13" t="s">
        <v>751</v>
      </c>
      <c r="D214" s="48">
        <f>VLOOKUP(A214,Master!$A:$F,4,FALSE)*Markup</f>
        <v>842</v>
      </c>
    </row>
    <row r="215" spans="1:4" ht="15" customHeight="1" x14ac:dyDescent="0.15">
      <c r="A215" s="55" t="s">
        <v>728</v>
      </c>
      <c r="B215" s="56" t="s">
        <v>729</v>
      </c>
      <c r="C215" s="14" t="s">
        <v>752</v>
      </c>
      <c r="D215" s="45">
        <f>VLOOKUP(A215,Master!$A:$F,4,FALSE)*Markup</f>
        <v>498</v>
      </c>
    </row>
    <row r="216" spans="1:4" ht="15" customHeight="1" x14ac:dyDescent="0.15">
      <c r="A216" s="53" t="s">
        <v>730</v>
      </c>
      <c r="B216" s="54" t="s">
        <v>566</v>
      </c>
      <c r="C216" s="13" t="s">
        <v>749</v>
      </c>
      <c r="D216" s="48">
        <f>VLOOKUP(A216,Master!$A:$F,4,FALSE)*Markup</f>
        <v>1011</v>
      </c>
    </row>
    <row r="217" spans="1:4" ht="15" customHeight="1" x14ac:dyDescent="0.15">
      <c r="A217" s="55" t="s">
        <v>731</v>
      </c>
      <c r="B217" s="56" t="s">
        <v>263</v>
      </c>
      <c r="C217" s="14" t="s">
        <v>753</v>
      </c>
      <c r="D217" s="45">
        <f>VLOOKUP(A217,Master!$A:$F,4,FALSE)*Markup</f>
        <v>502</v>
      </c>
    </row>
    <row r="218" spans="1:4" ht="15" customHeight="1" x14ac:dyDescent="0.15">
      <c r="A218" s="53" t="s">
        <v>732</v>
      </c>
      <c r="B218" s="54" t="s">
        <v>264</v>
      </c>
      <c r="C218" s="13" t="s">
        <v>754</v>
      </c>
      <c r="D218" s="48">
        <f>VLOOKUP(A218,Master!$A:$F,4,FALSE)*Markup</f>
        <v>645</v>
      </c>
    </row>
    <row r="219" spans="1:4" ht="15" customHeight="1" x14ac:dyDescent="0.15">
      <c r="A219" s="55" t="s">
        <v>733</v>
      </c>
      <c r="B219" s="56" t="s">
        <v>83</v>
      </c>
      <c r="C219" s="14" t="s">
        <v>755</v>
      </c>
      <c r="D219" s="45">
        <f>VLOOKUP(A219,Master!$A:$F,4,FALSE)*Markup</f>
        <v>593</v>
      </c>
    </row>
    <row r="220" spans="1:4" ht="15" customHeight="1" x14ac:dyDescent="0.15">
      <c r="A220" s="64" t="s">
        <v>734</v>
      </c>
      <c r="B220" s="66" t="s">
        <v>735</v>
      </c>
      <c r="C220" s="29" t="s">
        <v>756</v>
      </c>
      <c r="D220" s="67">
        <f>VLOOKUP(A220,Master!$A:$F,4,FALSE)*Markup</f>
        <v>976</v>
      </c>
    </row>
    <row r="221" spans="1:4" s="186" customFormat="1" ht="3" customHeight="1" thickBot="1" x14ac:dyDescent="0.25">
      <c r="A221" s="111"/>
      <c r="B221" s="109"/>
      <c r="C221" s="32"/>
      <c r="D221" s="91"/>
    </row>
    <row r="222" spans="1:4" ht="61.5" customHeight="1" thickBot="1" x14ac:dyDescent="0.2">
      <c r="A222" s="317" t="s">
        <v>647</v>
      </c>
      <c r="B222" s="318"/>
      <c r="C222" s="319"/>
      <c r="D222" s="97" t="s">
        <v>645</v>
      </c>
    </row>
    <row r="223" spans="1:4" ht="20" customHeight="1" thickBot="1" x14ac:dyDescent="0.2">
      <c r="A223" s="102" t="s">
        <v>65</v>
      </c>
      <c r="B223" s="116" t="s">
        <v>71</v>
      </c>
      <c r="C223" s="73" t="s">
        <v>66</v>
      </c>
      <c r="D223" s="75" t="s">
        <v>67</v>
      </c>
    </row>
    <row r="224" spans="1:4" ht="15" customHeight="1" x14ac:dyDescent="0.15">
      <c r="A224" s="330" t="s">
        <v>241</v>
      </c>
      <c r="B224" s="331"/>
      <c r="C224" s="331"/>
      <c r="D224" s="332"/>
    </row>
    <row r="225" spans="1:4" ht="15" customHeight="1" x14ac:dyDescent="0.15">
      <c r="A225" s="47" t="s">
        <v>35</v>
      </c>
      <c r="B225" s="11"/>
      <c r="C225" s="11"/>
      <c r="D225" s="174"/>
    </row>
    <row r="226" spans="1:4" ht="15" customHeight="1" x14ac:dyDescent="0.15">
      <c r="A226" s="53" t="s">
        <v>246</v>
      </c>
      <c r="B226" s="54" t="s">
        <v>36</v>
      </c>
      <c r="C226" s="13" t="s">
        <v>37</v>
      </c>
      <c r="D226" s="44">
        <f>VLOOKUP(A226,Master!$A:$F,4,FALSE)*Markup</f>
        <v>693</v>
      </c>
    </row>
    <row r="227" spans="1:4" ht="15" customHeight="1" x14ac:dyDescent="0.15">
      <c r="A227" s="55" t="s">
        <v>245</v>
      </c>
      <c r="B227" s="56" t="s">
        <v>38</v>
      </c>
      <c r="C227" s="14" t="s">
        <v>39</v>
      </c>
      <c r="D227" s="45">
        <f>VLOOKUP(A227,Master!$A:$F,4,FALSE)*Markup</f>
        <v>1241</v>
      </c>
    </row>
    <row r="228" spans="1:4" ht="15" customHeight="1" x14ac:dyDescent="0.15">
      <c r="A228" s="53" t="s">
        <v>243</v>
      </c>
      <c r="B228" s="54" t="s">
        <v>40</v>
      </c>
      <c r="C228" s="13" t="s">
        <v>41</v>
      </c>
      <c r="D228" s="44">
        <f>VLOOKUP(A228,Master!$A:$F,4,FALSE)*Markup</f>
        <v>1006</v>
      </c>
    </row>
    <row r="229" spans="1:4" ht="15" customHeight="1" x14ac:dyDescent="0.15">
      <c r="A229" s="55" t="s">
        <v>244</v>
      </c>
      <c r="B229" s="56" t="s">
        <v>56</v>
      </c>
      <c r="C229" s="14" t="s">
        <v>42</v>
      </c>
      <c r="D229" s="45">
        <f>VLOOKUP(A229,Master!$A:$F,4,FALSE)*Markup</f>
        <v>1631</v>
      </c>
    </row>
    <row r="230" spans="1:4" ht="15" customHeight="1" x14ac:dyDescent="0.15">
      <c r="A230" s="53" t="s">
        <v>247</v>
      </c>
      <c r="B230" s="54" t="s">
        <v>43</v>
      </c>
      <c r="C230" s="13" t="s">
        <v>44</v>
      </c>
      <c r="D230" s="44">
        <f>VLOOKUP(A230,Master!$A:$F,4,FALSE)*Markup</f>
        <v>1301</v>
      </c>
    </row>
    <row r="231" spans="1:4" ht="15" customHeight="1" x14ac:dyDescent="0.15">
      <c r="A231" s="55" t="s">
        <v>253</v>
      </c>
      <c r="B231" s="56" t="s">
        <v>57</v>
      </c>
      <c r="C231" s="14" t="s">
        <v>46</v>
      </c>
      <c r="D231" s="45">
        <f>VLOOKUP(A231,Master!$A:$F,4,FALSE)*Markup</f>
        <v>464</v>
      </c>
    </row>
    <row r="232" spans="1:4" ht="15" customHeight="1" x14ac:dyDescent="0.15">
      <c r="A232" s="53" t="s">
        <v>254</v>
      </c>
      <c r="B232" s="54" t="s">
        <v>58</v>
      </c>
      <c r="C232" s="13" t="s">
        <v>47</v>
      </c>
      <c r="D232" s="44">
        <f>VLOOKUP(A232,Master!$A:$F,4,FALSE)*Markup</f>
        <v>594</v>
      </c>
    </row>
    <row r="233" spans="1:4" ht="15" customHeight="1" x14ac:dyDescent="0.15">
      <c r="A233" s="55" t="s">
        <v>255</v>
      </c>
      <c r="B233" s="56" t="s">
        <v>256</v>
      </c>
      <c r="C233" s="14" t="s">
        <v>48</v>
      </c>
      <c r="D233" s="45">
        <f>VLOOKUP(A233,Master!$A:$F,4,FALSE)*Markup</f>
        <v>516</v>
      </c>
    </row>
    <row r="234" spans="1:4" ht="15" customHeight="1" x14ac:dyDescent="0.15">
      <c r="A234" s="176" t="s">
        <v>258</v>
      </c>
      <c r="B234" s="124" t="s">
        <v>257</v>
      </c>
      <c r="C234" s="195" t="s">
        <v>49</v>
      </c>
      <c r="D234" s="177">
        <f>VLOOKUP(A234,Master!$A:$F,4,FALSE)*Markup</f>
        <v>876</v>
      </c>
    </row>
    <row r="235" spans="1:4" ht="15" customHeight="1" x14ac:dyDescent="0.15">
      <c r="A235" s="57" t="s">
        <v>259</v>
      </c>
      <c r="B235" s="58" t="s">
        <v>50</v>
      </c>
      <c r="C235" s="21" t="s">
        <v>51</v>
      </c>
      <c r="D235" s="178">
        <f>VLOOKUP(A235,Master!$A:$F,4,FALSE)*Markup</f>
        <v>667</v>
      </c>
    </row>
    <row r="236" spans="1:4" ht="15" customHeight="1" x14ac:dyDescent="0.15">
      <c r="A236" s="53" t="s">
        <v>242</v>
      </c>
      <c r="B236" s="54" t="s">
        <v>260</v>
      </c>
      <c r="C236" s="13" t="s">
        <v>52</v>
      </c>
      <c r="D236" s="48">
        <f>VLOOKUP(A236,Master!$A:$F,4,FALSE)*Markup</f>
        <v>719</v>
      </c>
    </row>
    <row r="237" spans="1:4" s="34" customFormat="1" ht="15" customHeight="1" x14ac:dyDescent="0.15">
      <c r="A237" s="333" t="s">
        <v>249</v>
      </c>
      <c r="B237" s="125" t="s">
        <v>291</v>
      </c>
      <c r="C237" s="35" t="s">
        <v>389</v>
      </c>
      <c r="D237" s="335">
        <f>VLOOKUP(A237,Master!$A:$F,4,FALSE)*Markup</f>
        <v>1546</v>
      </c>
    </row>
    <row r="238" spans="1:4" s="34" customFormat="1" ht="15" customHeight="1" x14ac:dyDescent="0.15">
      <c r="A238" s="334"/>
      <c r="B238" s="125" t="s">
        <v>292</v>
      </c>
      <c r="C238" s="35" t="s">
        <v>489</v>
      </c>
      <c r="D238" s="336"/>
    </row>
    <row r="239" spans="1:4" ht="15" customHeight="1" x14ac:dyDescent="0.15">
      <c r="A239" s="53" t="s">
        <v>250</v>
      </c>
      <c r="B239" s="54" t="s">
        <v>248</v>
      </c>
      <c r="C239" s="13" t="s">
        <v>390</v>
      </c>
      <c r="D239" s="44">
        <f>VLOOKUP(A239,Master!$A:$F,4,FALSE)*Markup</f>
        <v>2170</v>
      </c>
    </row>
    <row r="240" spans="1:4" ht="15" customHeight="1" x14ac:dyDescent="0.15">
      <c r="A240" s="55" t="s">
        <v>336</v>
      </c>
      <c r="B240" s="56" t="s">
        <v>53</v>
      </c>
      <c r="C240" s="14" t="s">
        <v>54</v>
      </c>
      <c r="D240" s="178">
        <f>VLOOKUP(A240,Master!$A:$F,4,FALSE)*Markup</f>
        <v>411</v>
      </c>
    </row>
    <row r="241" spans="1:4" ht="15" customHeight="1" x14ac:dyDescent="0.15">
      <c r="A241" s="53" t="s">
        <v>337</v>
      </c>
      <c r="B241" s="54" t="s">
        <v>53</v>
      </c>
      <c r="C241" s="13" t="s">
        <v>55</v>
      </c>
      <c r="D241" s="44">
        <f>VLOOKUP(A241,Master!$A:$F,4,FALSE)*Markup</f>
        <v>443</v>
      </c>
    </row>
    <row r="242" spans="1:4" s="186" customFormat="1" ht="3" customHeight="1" x14ac:dyDescent="0.2">
      <c r="A242" s="111"/>
      <c r="B242" s="109"/>
      <c r="C242" s="32"/>
      <c r="D242" s="91"/>
    </row>
    <row r="243" spans="1:4" s="11" customFormat="1" ht="15" customHeight="1" x14ac:dyDescent="0.2">
      <c r="A243" s="47" t="s">
        <v>689</v>
      </c>
      <c r="D243" s="252"/>
    </row>
    <row r="244" spans="1:4" ht="15" customHeight="1" x14ac:dyDescent="0.15">
      <c r="A244" s="55" t="s">
        <v>657</v>
      </c>
      <c r="B244" s="56" t="s">
        <v>57</v>
      </c>
      <c r="C244" s="14" t="s">
        <v>663</v>
      </c>
      <c r="D244" s="45">
        <f>VLOOKUP(A244,Master!$A:$F,4,FALSE)*Markup</f>
        <v>496</v>
      </c>
    </row>
    <row r="245" spans="1:4" ht="15" customHeight="1" x14ac:dyDescent="0.15">
      <c r="A245" s="53" t="s">
        <v>658</v>
      </c>
      <c r="B245" s="54" t="s">
        <v>58</v>
      </c>
      <c r="C245" s="13" t="s">
        <v>664</v>
      </c>
      <c r="D245" s="48">
        <f>VLOOKUP(A245,Master!$A:$F,4,FALSE)*Markup</f>
        <v>674</v>
      </c>
    </row>
    <row r="246" spans="1:4" ht="15" customHeight="1" x14ac:dyDescent="0.15">
      <c r="A246" s="55" t="s">
        <v>659</v>
      </c>
      <c r="B246" s="56" t="s">
        <v>172</v>
      </c>
      <c r="C246" s="14" t="s">
        <v>665</v>
      </c>
      <c r="D246" s="45">
        <f>VLOOKUP(A246,Master!$A:$F,4,FALSE)*Markup</f>
        <v>635</v>
      </c>
    </row>
    <row r="247" spans="1:4" ht="15" customHeight="1" x14ac:dyDescent="0.15">
      <c r="A247" s="53" t="s">
        <v>677</v>
      </c>
      <c r="B247" s="54" t="s">
        <v>43</v>
      </c>
      <c r="C247" s="13" t="s">
        <v>678</v>
      </c>
      <c r="D247" s="48">
        <f>VLOOKUP(A247,Master!$A:$F,4,FALSE)*Markup</f>
        <v>1630</v>
      </c>
    </row>
    <row r="248" spans="1:4" ht="15" customHeight="1" x14ac:dyDescent="0.15">
      <c r="A248" s="55" t="s">
        <v>666</v>
      </c>
      <c r="B248" s="56" t="s">
        <v>667</v>
      </c>
      <c r="C248" s="14" t="s">
        <v>668</v>
      </c>
      <c r="D248" s="45">
        <f>VLOOKUP(A248,Master!$A:$F,4,FALSE)*Markup</f>
        <v>1034</v>
      </c>
    </row>
    <row r="249" spans="1:4" ht="15" customHeight="1" x14ac:dyDescent="0.15">
      <c r="A249" s="53" t="s">
        <v>660</v>
      </c>
      <c r="B249" s="54" t="s">
        <v>262</v>
      </c>
      <c r="C249" s="13" t="s">
        <v>669</v>
      </c>
      <c r="D249" s="48">
        <f>VLOOKUP(A249,Master!$A:$F,4,FALSE)*Markup</f>
        <v>895</v>
      </c>
    </row>
    <row r="250" spans="1:4" ht="15" customHeight="1" x14ac:dyDescent="0.15">
      <c r="A250" s="55" t="s">
        <v>673</v>
      </c>
      <c r="B250" s="56" t="s">
        <v>159</v>
      </c>
      <c r="C250" s="14" t="s">
        <v>674</v>
      </c>
      <c r="D250" s="45">
        <f>VLOOKUP(A250,Master!$A:$F,4,FALSE)*Markup</f>
        <v>1454</v>
      </c>
    </row>
    <row r="251" spans="1:4" ht="15" customHeight="1" x14ac:dyDescent="0.15">
      <c r="A251" s="53" t="s">
        <v>675</v>
      </c>
      <c r="B251" s="54" t="s">
        <v>416</v>
      </c>
      <c r="C251" s="13" t="s">
        <v>676</v>
      </c>
      <c r="D251" s="48">
        <f>VLOOKUP(A251,Master!$A:$F,4,FALSE)*Markup</f>
        <v>677</v>
      </c>
    </row>
    <row r="252" spans="1:4" ht="15" customHeight="1" x14ac:dyDescent="0.15">
      <c r="A252" s="55" t="s">
        <v>661</v>
      </c>
      <c r="B252" s="56" t="s">
        <v>416</v>
      </c>
      <c r="C252" s="14" t="s">
        <v>670</v>
      </c>
      <c r="D252" s="45">
        <f>VLOOKUP(A252,Master!$A:$F,4,FALSE)*Markup</f>
        <v>491</v>
      </c>
    </row>
    <row r="253" spans="1:4" ht="15" customHeight="1" x14ac:dyDescent="0.15">
      <c r="A253" s="337" t="s">
        <v>662</v>
      </c>
      <c r="B253" s="54" t="s">
        <v>679</v>
      </c>
      <c r="C253" s="13" t="s">
        <v>681</v>
      </c>
      <c r="D253" s="339">
        <f>VLOOKUP(A253,Master!$A:$F,4,FALSE)*Markup</f>
        <v>1846</v>
      </c>
    </row>
    <row r="254" spans="1:4" ht="15" customHeight="1" x14ac:dyDescent="0.15">
      <c r="A254" s="338"/>
      <c r="B254" s="54" t="s">
        <v>680</v>
      </c>
      <c r="C254" s="13" t="s">
        <v>682</v>
      </c>
      <c r="D254" s="340"/>
    </row>
    <row r="255" spans="1:4" ht="3" customHeight="1" thickBot="1" x14ac:dyDescent="0.2">
      <c r="A255" s="112"/>
      <c r="B255" s="110"/>
      <c r="C255" s="24"/>
      <c r="D255" s="46"/>
    </row>
    <row r="256" spans="1:4" ht="61.5" customHeight="1" thickBot="1" x14ac:dyDescent="0.2">
      <c r="A256" s="317" t="s">
        <v>647</v>
      </c>
      <c r="B256" s="318"/>
      <c r="C256" s="319"/>
      <c r="D256" s="97" t="s">
        <v>645</v>
      </c>
    </row>
    <row r="257" spans="1:4" ht="20" customHeight="1" thickBot="1" x14ac:dyDescent="0.2">
      <c r="A257" s="102" t="s">
        <v>65</v>
      </c>
      <c r="B257" s="116" t="s">
        <v>71</v>
      </c>
      <c r="C257" s="73" t="s">
        <v>66</v>
      </c>
      <c r="D257" s="75" t="s">
        <v>67</v>
      </c>
    </row>
    <row r="258" spans="1:4" ht="15" customHeight="1" x14ac:dyDescent="0.15">
      <c r="A258" s="330" t="s">
        <v>241</v>
      </c>
      <c r="B258" s="331"/>
      <c r="C258" s="331"/>
      <c r="D258" s="332"/>
    </row>
    <row r="259" spans="1:4" s="11" customFormat="1" ht="15" customHeight="1" x14ac:dyDescent="0.2">
      <c r="A259" s="47" t="s">
        <v>484</v>
      </c>
      <c r="D259" s="252"/>
    </row>
    <row r="260" spans="1:4" ht="15" customHeight="1" x14ac:dyDescent="0.15">
      <c r="A260" s="55" t="s">
        <v>582</v>
      </c>
      <c r="B260" s="56" t="s">
        <v>262</v>
      </c>
      <c r="C260" s="14" t="s">
        <v>583</v>
      </c>
      <c r="D260" s="45">
        <f>VLOOKUP(A260,Master!$A:$F,4,FALSE)*Markup</f>
        <v>579</v>
      </c>
    </row>
    <row r="261" spans="1:4" ht="15" customHeight="1" x14ac:dyDescent="0.15">
      <c r="A261" s="53" t="s">
        <v>585</v>
      </c>
      <c r="B261" s="54" t="s">
        <v>567</v>
      </c>
      <c r="C261" s="13" t="s">
        <v>586</v>
      </c>
      <c r="D261" s="48">
        <f>VLOOKUP(A261,Master!$A:$F,4,FALSE)*Markup</f>
        <v>555</v>
      </c>
    </row>
    <row r="262" spans="1:4" ht="15" customHeight="1" x14ac:dyDescent="0.15">
      <c r="A262" s="55" t="s">
        <v>261</v>
      </c>
      <c r="B262" s="56" t="s">
        <v>159</v>
      </c>
      <c r="C262" s="14" t="s">
        <v>584</v>
      </c>
      <c r="D262" s="45">
        <f>VLOOKUP(A262,Master!$A:$F,4,FALSE)*Markup</f>
        <v>873</v>
      </c>
    </row>
    <row r="263" spans="1:4" ht="15" customHeight="1" x14ac:dyDescent="0.15">
      <c r="A263" s="53" t="s">
        <v>587</v>
      </c>
      <c r="B263" s="54" t="s">
        <v>567</v>
      </c>
      <c r="C263" s="13" t="s">
        <v>588</v>
      </c>
      <c r="D263" s="48">
        <f>VLOOKUP(A263,Master!$A:$F,4,FALSE)*Markup</f>
        <v>672</v>
      </c>
    </row>
    <row r="264" spans="1:4" ht="15" customHeight="1" x14ac:dyDescent="0.15">
      <c r="A264" s="55" t="s">
        <v>265</v>
      </c>
      <c r="B264" s="56" t="s">
        <v>263</v>
      </c>
      <c r="C264" s="14" t="s">
        <v>86</v>
      </c>
      <c r="D264" s="45">
        <f>VLOOKUP(A264,Master!$A:$F,4,FALSE)*Markup</f>
        <v>390</v>
      </c>
    </row>
    <row r="265" spans="1:4" ht="15" customHeight="1" x14ac:dyDescent="0.15">
      <c r="A265" s="53" t="s">
        <v>266</v>
      </c>
      <c r="B265" s="54" t="s">
        <v>264</v>
      </c>
      <c r="C265" s="13" t="s">
        <v>87</v>
      </c>
      <c r="D265" s="48">
        <f>VLOOKUP(A265,Master!$A:$F,4,FALSE)*Markup</f>
        <v>509</v>
      </c>
    </row>
    <row r="266" spans="1:4" ht="15" customHeight="1" x14ac:dyDescent="0.15">
      <c r="A266" s="55" t="s">
        <v>267</v>
      </c>
      <c r="B266" s="56" t="s">
        <v>83</v>
      </c>
      <c r="C266" s="14" t="s">
        <v>113</v>
      </c>
      <c r="D266" s="45">
        <f>VLOOKUP(A266,Master!$A:$F,4,FALSE)*Markup</f>
        <v>483</v>
      </c>
    </row>
    <row r="267" spans="1:4" ht="3" customHeight="1" x14ac:dyDescent="0.15">
      <c r="A267" s="112"/>
      <c r="B267" s="110"/>
      <c r="C267" s="24"/>
      <c r="D267" s="46"/>
    </row>
    <row r="268" spans="1:4" ht="15" customHeight="1" x14ac:dyDescent="0.15">
      <c r="A268" s="47" t="s">
        <v>268</v>
      </c>
      <c r="B268" s="11"/>
      <c r="C268" s="11"/>
      <c r="D268" s="175"/>
    </row>
    <row r="269" spans="1:4" ht="15" customHeight="1" x14ac:dyDescent="0.15">
      <c r="A269" s="55" t="s">
        <v>269</v>
      </c>
      <c r="B269" s="56" t="s">
        <v>57</v>
      </c>
      <c r="C269" s="14" t="s">
        <v>59</v>
      </c>
      <c r="D269" s="45">
        <f>VLOOKUP(A269,Master!$A:$F,4,FALSE)*Markup</f>
        <v>421</v>
      </c>
    </row>
    <row r="270" spans="1:4" ht="15" customHeight="1" x14ac:dyDescent="0.15">
      <c r="A270" s="53" t="s">
        <v>270</v>
      </c>
      <c r="B270" s="54" t="s">
        <v>58</v>
      </c>
      <c r="C270" s="13" t="s">
        <v>60</v>
      </c>
      <c r="D270" s="44">
        <f>VLOOKUP(A270,Master!$A:$F,4,FALSE)*Markup</f>
        <v>543</v>
      </c>
    </row>
    <row r="271" spans="1:4" ht="15" customHeight="1" x14ac:dyDescent="0.15">
      <c r="A271" s="55" t="s">
        <v>271</v>
      </c>
      <c r="B271" s="56" t="s">
        <v>57</v>
      </c>
      <c r="C271" s="14" t="s">
        <v>61</v>
      </c>
      <c r="D271" s="45">
        <f>VLOOKUP(A271,Master!$A:$F,4,FALSE)*Markup</f>
        <v>441</v>
      </c>
    </row>
    <row r="272" spans="1:4" ht="15" customHeight="1" x14ac:dyDescent="0.15">
      <c r="A272" s="53" t="s">
        <v>272</v>
      </c>
      <c r="B272" s="54" t="s">
        <v>58</v>
      </c>
      <c r="C272" s="13" t="s">
        <v>62</v>
      </c>
      <c r="D272" s="44">
        <f>VLOOKUP(A272,Master!$A:$F,4,FALSE)*Markup</f>
        <v>561</v>
      </c>
    </row>
    <row r="273" spans="1:4" ht="3" customHeight="1" x14ac:dyDescent="0.15">
      <c r="A273" s="112"/>
      <c r="B273" s="110"/>
      <c r="C273" s="24"/>
      <c r="D273" s="46"/>
    </row>
    <row r="274" spans="1:4" ht="15" customHeight="1" x14ac:dyDescent="0.15">
      <c r="A274" s="47" t="s">
        <v>554</v>
      </c>
      <c r="B274" s="11"/>
      <c r="C274" s="11"/>
      <c r="D274" s="175"/>
    </row>
    <row r="275" spans="1:4" ht="15" customHeight="1" x14ac:dyDescent="0.15">
      <c r="A275" s="55" t="s">
        <v>555</v>
      </c>
      <c r="B275" s="56" t="s">
        <v>57</v>
      </c>
      <c r="C275" s="14" t="s">
        <v>634</v>
      </c>
      <c r="D275" s="45">
        <f>VLOOKUP(A275,Master!$A:$F,4,FALSE)*Markup</f>
        <v>443</v>
      </c>
    </row>
    <row r="276" spans="1:4" ht="15" customHeight="1" x14ac:dyDescent="0.15">
      <c r="A276" s="53" t="s">
        <v>556</v>
      </c>
      <c r="B276" s="54" t="s">
        <v>58</v>
      </c>
      <c r="C276" s="13" t="s">
        <v>635</v>
      </c>
      <c r="D276" s="44">
        <f>VLOOKUP(A276,Master!$A:$F,4,FALSE)*Markup</f>
        <v>578</v>
      </c>
    </row>
    <row r="277" spans="1:4" ht="15" customHeight="1" x14ac:dyDescent="0.15">
      <c r="A277" s="55" t="s">
        <v>557</v>
      </c>
      <c r="B277" s="56" t="s">
        <v>172</v>
      </c>
      <c r="C277" s="14" t="s">
        <v>113</v>
      </c>
      <c r="D277" s="45">
        <f>VLOOKUP(A277,Master!$A:$F,4,FALSE)*Markup</f>
        <v>510</v>
      </c>
    </row>
    <row r="278" spans="1:4" ht="15" customHeight="1" x14ac:dyDescent="0.15">
      <c r="A278" s="53" t="s">
        <v>558</v>
      </c>
      <c r="B278" s="54" t="s">
        <v>565</v>
      </c>
      <c r="C278" s="13" t="s">
        <v>636</v>
      </c>
      <c r="D278" s="44">
        <f>VLOOKUP(A278,Master!$A:$F,4,FALSE)*Markup</f>
        <v>381</v>
      </c>
    </row>
    <row r="279" spans="1:4" ht="15" customHeight="1" x14ac:dyDescent="0.15">
      <c r="A279" s="55" t="s">
        <v>559</v>
      </c>
      <c r="B279" s="56" t="s">
        <v>566</v>
      </c>
      <c r="C279" s="14" t="s">
        <v>637</v>
      </c>
      <c r="D279" s="45">
        <f>VLOOKUP(A279,Master!$A:$F,4,FALSE)*Markup</f>
        <v>644</v>
      </c>
    </row>
    <row r="280" spans="1:4" ht="15" customHeight="1" x14ac:dyDescent="0.15">
      <c r="A280" s="53" t="s">
        <v>560</v>
      </c>
      <c r="B280" s="54" t="s">
        <v>262</v>
      </c>
      <c r="C280" s="13" t="s">
        <v>638</v>
      </c>
      <c r="D280" s="44">
        <f>VLOOKUP(A280,Master!$A:$F,4,FALSE)*Markup</f>
        <v>681</v>
      </c>
    </row>
    <row r="281" spans="1:4" ht="15" customHeight="1" x14ac:dyDescent="0.15">
      <c r="A281" s="55" t="s">
        <v>561</v>
      </c>
      <c r="B281" s="56" t="s">
        <v>567</v>
      </c>
      <c r="C281" s="14" t="s">
        <v>639</v>
      </c>
      <c r="D281" s="45">
        <f>VLOOKUP(A281,Master!$A:$F,4,FALSE)*Markup</f>
        <v>517</v>
      </c>
    </row>
    <row r="282" spans="1:4" ht="15" customHeight="1" x14ac:dyDescent="0.15">
      <c r="A282" s="53" t="s">
        <v>562</v>
      </c>
      <c r="B282" s="54" t="s">
        <v>159</v>
      </c>
      <c r="C282" s="13" t="s">
        <v>640</v>
      </c>
      <c r="D282" s="44">
        <f>VLOOKUP(A282,Master!$A:$F,4,FALSE)*Markup</f>
        <v>998</v>
      </c>
    </row>
    <row r="283" spans="1:4" ht="15" customHeight="1" x14ac:dyDescent="0.15">
      <c r="A283" s="55" t="s">
        <v>563</v>
      </c>
      <c r="B283" s="56" t="s">
        <v>567</v>
      </c>
      <c r="C283" s="14" t="s">
        <v>641</v>
      </c>
      <c r="D283" s="45">
        <f>VLOOKUP(A283,Master!$A:$F,4,FALSE)*Markup</f>
        <v>680</v>
      </c>
    </row>
    <row r="284" spans="1:4" ht="15" customHeight="1" x14ac:dyDescent="0.15">
      <c r="A284" s="53" t="s">
        <v>564</v>
      </c>
      <c r="B284" s="54" t="s">
        <v>43</v>
      </c>
      <c r="C284" s="13" t="s">
        <v>642</v>
      </c>
      <c r="D284" s="44">
        <f>VLOOKUP(A284,Master!$A:$F,4,FALSE)*Markup</f>
        <v>1307</v>
      </c>
    </row>
    <row r="285" spans="1:4" ht="3" customHeight="1" x14ac:dyDescent="0.15">
      <c r="A285" s="112"/>
      <c r="B285" s="110"/>
      <c r="C285" s="24"/>
      <c r="D285" s="46"/>
    </row>
    <row r="286" spans="1:4" ht="15" customHeight="1" x14ac:dyDescent="0.15">
      <c r="A286" s="47" t="s">
        <v>409</v>
      </c>
      <c r="B286" s="11"/>
      <c r="C286" s="11"/>
      <c r="D286" s="175"/>
    </row>
    <row r="287" spans="1:4" ht="15" customHeight="1" x14ac:dyDescent="0.15">
      <c r="A287" s="55" t="s">
        <v>413</v>
      </c>
      <c r="B287" s="56" t="s">
        <v>43</v>
      </c>
      <c r="C287" s="14" t="s">
        <v>414</v>
      </c>
      <c r="D287" s="45">
        <f>VLOOKUP(A287,Master!$A:$F,4,FALSE)*Markup</f>
        <v>1243</v>
      </c>
    </row>
    <row r="288" spans="1:4" ht="15" customHeight="1" x14ac:dyDescent="0.15">
      <c r="A288" s="53" t="s">
        <v>415</v>
      </c>
      <c r="B288" s="54" t="s">
        <v>40</v>
      </c>
      <c r="C288" s="13" t="s">
        <v>418</v>
      </c>
      <c r="D288" s="44">
        <f>VLOOKUP(A288,Master!$A:$F,4,FALSE)*Markup</f>
        <v>1083</v>
      </c>
    </row>
    <row r="289" spans="1:4" ht="15" customHeight="1" x14ac:dyDescent="0.15">
      <c r="A289" s="55" t="s">
        <v>417</v>
      </c>
      <c r="B289" s="56" t="s">
        <v>416</v>
      </c>
      <c r="C289" s="14" t="s">
        <v>419</v>
      </c>
      <c r="D289" s="45">
        <f>VLOOKUP(A289,Master!$A:$F,4,FALSE)*Markup</f>
        <v>651</v>
      </c>
    </row>
    <row r="290" spans="1:4" ht="15" customHeight="1" x14ac:dyDescent="0.15">
      <c r="A290" s="53" t="s">
        <v>578</v>
      </c>
      <c r="B290" s="54" t="s">
        <v>262</v>
      </c>
      <c r="C290" s="13" t="s">
        <v>579</v>
      </c>
      <c r="D290" s="44">
        <f>VLOOKUP(A290,Master!$A:$F,4,FALSE)*Markup</f>
        <v>719</v>
      </c>
    </row>
    <row r="291" spans="1:4" ht="15" customHeight="1" x14ac:dyDescent="0.15">
      <c r="A291" s="55" t="s">
        <v>580</v>
      </c>
      <c r="B291" s="56" t="s">
        <v>567</v>
      </c>
      <c r="C291" s="14" t="s">
        <v>581</v>
      </c>
      <c r="D291" s="45">
        <f>VLOOKUP(A291,Master!$A:$F,4,FALSE)*Markup</f>
        <v>553</v>
      </c>
    </row>
    <row r="292" spans="1:4" ht="15" customHeight="1" x14ac:dyDescent="0.15">
      <c r="A292" s="53" t="s">
        <v>420</v>
      </c>
      <c r="B292" s="54" t="s">
        <v>45</v>
      </c>
      <c r="C292" s="13" t="s">
        <v>424</v>
      </c>
      <c r="D292" s="44">
        <f>VLOOKUP(A292,Master!$A:$F,4,FALSE)*Markup</f>
        <v>447</v>
      </c>
    </row>
    <row r="293" spans="1:4" ht="15" customHeight="1" x14ac:dyDescent="0.15">
      <c r="A293" s="55" t="s">
        <v>421</v>
      </c>
      <c r="B293" s="56" t="s">
        <v>45</v>
      </c>
      <c r="C293" s="14" t="s">
        <v>425</v>
      </c>
      <c r="D293" s="45">
        <f>VLOOKUP(A293,Master!$A:$F,4,FALSE)*Markup</f>
        <v>589</v>
      </c>
    </row>
    <row r="294" spans="1:4" ht="15" customHeight="1" x14ac:dyDescent="0.15">
      <c r="A294" s="53" t="s">
        <v>422</v>
      </c>
      <c r="B294" s="54" t="s">
        <v>45</v>
      </c>
      <c r="C294" s="13" t="s">
        <v>481</v>
      </c>
      <c r="D294" s="44">
        <f>VLOOKUP(A294,Master!$A:$F,4,FALSE)*Markup</f>
        <v>536</v>
      </c>
    </row>
    <row r="295" spans="1:4" ht="15" customHeight="1" x14ac:dyDescent="0.15">
      <c r="A295" s="55" t="s">
        <v>423</v>
      </c>
      <c r="B295" s="56" t="s">
        <v>480</v>
      </c>
      <c r="C295" s="14" t="s">
        <v>426</v>
      </c>
      <c r="D295" s="45">
        <f>VLOOKUP(A295,Master!$A:$F,4,FALSE)*Markup</f>
        <v>327</v>
      </c>
    </row>
    <row r="296" spans="1:4" ht="4" customHeight="1" thickBot="1" x14ac:dyDescent="0.2">
      <c r="A296" s="183"/>
      <c r="B296" s="76"/>
      <c r="C296" s="76"/>
      <c r="D296" s="78"/>
    </row>
    <row r="297" spans="1:4" ht="17" thickBot="1" x14ac:dyDescent="0.2">
      <c r="A297" s="320" t="s">
        <v>488</v>
      </c>
      <c r="B297" s="321"/>
      <c r="C297" s="321"/>
      <c r="D297" s="322"/>
    </row>
    <row r="298" spans="1:4" ht="3" customHeight="1" thickBot="1" x14ac:dyDescent="0.2">
      <c r="A298" s="112"/>
      <c r="B298" s="110"/>
      <c r="C298" s="24"/>
      <c r="D298" s="46"/>
    </row>
    <row r="299" spans="1:4" ht="61.5" customHeight="1" thickBot="1" x14ac:dyDescent="0.2">
      <c r="A299" s="317" t="s">
        <v>647</v>
      </c>
      <c r="B299" s="318"/>
      <c r="C299" s="319"/>
      <c r="D299" s="97" t="s">
        <v>645</v>
      </c>
    </row>
    <row r="300" spans="1:4" ht="20" customHeight="1" thickBot="1" x14ac:dyDescent="0.2">
      <c r="A300" s="102" t="s">
        <v>65</v>
      </c>
      <c r="B300" s="116" t="s">
        <v>71</v>
      </c>
      <c r="C300" s="73" t="s">
        <v>66</v>
      </c>
      <c r="D300" s="75" t="s">
        <v>67</v>
      </c>
    </row>
    <row r="301" spans="1:4" ht="15" customHeight="1" x14ac:dyDescent="0.15">
      <c r="A301" s="311" t="s">
        <v>273</v>
      </c>
      <c r="B301" s="312"/>
      <c r="C301" s="312"/>
      <c r="D301" s="313"/>
    </row>
    <row r="302" spans="1:4" s="12" customFormat="1" ht="15" customHeight="1" x14ac:dyDescent="0.2">
      <c r="A302" s="47" t="s">
        <v>108</v>
      </c>
      <c r="B302" s="11"/>
      <c r="C302" s="11"/>
      <c r="D302" s="174"/>
    </row>
    <row r="303" spans="1:4" s="186" customFormat="1" ht="15" customHeight="1" x14ac:dyDescent="0.15">
      <c r="A303" s="162" t="s">
        <v>167</v>
      </c>
      <c r="B303" s="54" t="s">
        <v>109</v>
      </c>
      <c r="C303" s="13" t="s">
        <v>338</v>
      </c>
      <c r="D303" s="44">
        <f>VLOOKUP(A303,Master!$A:$F,4,FALSE)*Markup</f>
        <v>357</v>
      </c>
    </row>
    <row r="304" spans="1:4" s="186" customFormat="1" ht="15" customHeight="1" x14ac:dyDescent="0.15">
      <c r="A304" s="161" t="s">
        <v>168</v>
      </c>
      <c r="B304" s="56" t="s">
        <v>109</v>
      </c>
      <c r="C304" s="14" t="s">
        <v>339</v>
      </c>
      <c r="D304" s="250">
        <f>VLOOKUP(A304,Master!$A:$F,4,FALSE)*Markup</f>
        <v>432</v>
      </c>
    </row>
    <row r="305" spans="1:5" s="186" customFormat="1" ht="15" customHeight="1" x14ac:dyDescent="0.15">
      <c r="A305" s="162" t="s">
        <v>169</v>
      </c>
      <c r="B305" s="54" t="s">
        <v>109</v>
      </c>
      <c r="C305" s="13" t="s">
        <v>340</v>
      </c>
      <c r="D305" s="253">
        <f>VLOOKUP(A305,Master!$A:$F,4,FALSE)*Markup</f>
        <v>516</v>
      </c>
    </row>
    <row r="306" spans="1:5" s="186" customFormat="1" ht="15" customHeight="1" x14ac:dyDescent="0.15">
      <c r="A306" s="161" t="s">
        <v>170</v>
      </c>
      <c r="B306" s="56" t="s">
        <v>109</v>
      </c>
      <c r="C306" s="14" t="s">
        <v>341</v>
      </c>
      <c r="D306" s="250">
        <f>VLOOKUP(A306,Master!$A:$F,4,FALSE)*Markup</f>
        <v>590</v>
      </c>
    </row>
    <row r="307" spans="1:5" s="186" customFormat="1" ht="15" customHeight="1" thickBot="1" x14ac:dyDescent="0.2">
      <c r="A307" s="162" t="s">
        <v>171</v>
      </c>
      <c r="B307" s="54" t="s">
        <v>109</v>
      </c>
      <c r="C307" s="13" t="s">
        <v>351</v>
      </c>
      <c r="D307" s="253">
        <f>VLOOKUP(A307,Master!$A:$F,4,FALSE)*Markup</f>
        <v>702</v>
      </c>
    </row>
    <row r="308" spans="1:5" ht="15" customHeight="1" thickBot="1" x14ac:dyDescent="0.2">
      <c r="A308" s="298" t="s">
        <v>626</v>
      </c>
      <c r="B308" s="299"/>
      <c r="C308" s="299"/>
      <c r="D308" s="300"/>
    </row>
    <row r="309" spans="1:5" s="6" customFormat="1" ht="15" customHeight="1" x14ac:dyDescent="0.2">
      <c r="A309" s="256" t="s">
        <v>618</v>
      </c>
      <c r="B309" s="258"/>
      <c r="C309" s="259"/>
      <c r="D309" s="257">
        <f>ROUNDUP(E309*Markup!$B$4,0)</f>
        <v>52</v>
      </c>
      <c r="E309" s="132">
        <v>52</v>
      </c>
    </row>
    <row r="310" spans="1:5" s="6" customFormat="1" ht="15" customHeight="1" x14ac:dyDescent="0.2">
      <c r="A310" s="256" t="s">
        <v>619</v>
      </c>
      <c r="B310" s="258"/>
      <c r="C310" s="260"/>
      <c r="D310" s="257">
        <f>ROUNDUP(E310*Markup!$B$4,0)</f>
        <v>90</v>
      </c>
      <c r="E310" s="132">
        <v>90</v>
      </c>
    </row>
    <row r="311" spans="1:5" s="6" customFormat="1" ht="15" customHeight="1" thickBot="1" x14ac:dyDescent="0.25">
      <c r="A311" s="261" t="s">
        <v>620</v>
      </c>
      <c r="B311" s="262"/>
      <c r="C311" s="263"/>
      <c r="D311" s="264">
        <f>ROUNDUP(E311*Markup!$B$4,0)</f>
        <v>120</v>
      </c>
      <c r="E311" s="132">
        <v>120</v>
      </c>
    </row>
    <row r="312" spans="1:5" ht="3" customHeight="1" x14ac:dyDescent="0.15">
      <c r="A312" s="112"/>
      <c r="B312" s="110"/>
      <c r="C312" s="24"/>
      <c r="D312" s="46"/>
    </row>
    <row r="313" spans="1:5" s="12" customFormat="1" ht="15" customHeight="1" x14ac:dyDescent="0.2">
      <c r="A313" s="47" t="s">
        <v>757</v>
      </c>
      <c r="B313" s="11"/>
      <c r="C313" s="11"/>
      <c r="D313" s="174"/>
    </row>
    <row r="314" spans="1:5" s="186" customFormat="1" ht="15" customHeight="1" x14ac:dyDescent="0.15">
      <c r="A314" s="162" t="s">
        <v>698</v>
      </c>
      <c r="B314" s="54" t="s">
        <v>758</v>
      </c>
      <c r="C314" s="13" t="s">
        <v>759</v>
      </c>
      <c r="D314" s="44">
        <f>VLOOKUP(A314,Master!$A:$F,4,FALSE)*Markup</f>
        <v>299</v>
      </c>
    </row>
    <row r="315" spans="1:5" s="186" customFormat="1" ht="15" customHeight="1" x14ac:dyDescent="0.15">
      <c r="A315" s="161" t="s">
        <v>699</v>
      </c>
      <c r="B315" s="56" t="s">
        <v>758</v>
      </c>
      <c r="C315" s="14" t="s">
        <v>760</v>
      </c>
      <c r="D315" s="250">
        <f>VLOOKUP(A315,Master!$A:$F,4,FALSE)*Markup</f>
        <v>337</v>
      </c>
    </row>
    <row r="316" spans="1:5" s="186" customFormat="1" ht="15" customHeight="1" x14ac:dyDescent="0.15">
      <c r="A316" s="162" t="s">
        <v>700</v>
      </c>
      <c r="B316" s="54" t="s">
        <v>758</v>
      </c>
      <c r="C316" s="13" t="s">
        <v>761</v>
      </c>
      <c r="D316" s="253">
        <f>VLOOKUP(A316,Master!$A:$F,4,FALSE)*Markup</f>
        <v>386</v>
      </c>
    </row>
    <row r="317" spans="1:5" s="186" customFormat="1" ht="15" customHeight="1" x14ac:dyDescent="0.15">
      <c r="A317" s="161" t="s">
        <v>701</v>
      </c>
      <c r="B317" s="56" t="s">
        <v>758</v>
      </c>
      <c r="C317" s="14" t="s">
        <v>762</v>
      </c>
      <c r="D317" s="250">
        <f>VLOOKUP(A317,Master!$A:$F,4,FALSE)*Markup</f>
        <v>424</v>
      </c>
    </row>
    <row r="318" spans="1:5" s="186" customFormat="1" ht="15" customHeight="1" x14ac:dyDescent="0.15">
      <c r="A318" s="162" t="s">
        <v>702</v>
      </c>
      <c r="B318" s="54" t="s">
        <v>758</v>
      </c>
      <c r="C318" s="13" t="s">
        <v>763</v>
      </c>
      <c r="D318" s="253">
        <f>VLOOKUP(A318,Master!$A:$F,4,FALSE)*Markup</f>
        <v>471</v>
      </c>
    </row>
    <row r="319" spans="1:5" s="186" customFormat="1" ht="15" customHeight="1" x14ac:dyDescent="0.15">
      <c r="A319" s="161" t="s">
        <v>703</v>
      </c>
      <c r="B319" s="56" t="s">
        <v>758</v>
      </c>
      <c r="C319" s="14" t="s">
        <v>764</v>
      </c>
      <c r="D319" s="250">
        <f>VLOOKUP(A319,Master!$A:$F,4,FALSE)*Markup</f>
        <v>355</v>
      </c>
    </row>
    <row r="320" spans="1:5" s="186" customFormat="1" ht="15" customHeight="1" x14ac:dyDescent="0.15">
      <c r="A320" s="162" t="s">
        <v>704</v>
      </c>
      <c r="B320" s="54" t="s">
        <v>758</v>
      </c>
      <c r="C320" s="13" t="s">
        <v>765</v>
      </c>
      <c r="D320" s="253">
        <f>VLOOKUP(A320,Master!$A:$F,4,FALSE)*Markup</f>
        <v>397</v>
      </c>
    </row>
    <row r="321" spans="1:5" s="186" customFormat="1" ht="15" customHeight="1" x14ac:dyDescent="0.15">
      <c r="A321" s="161" t="s">
        <v>705</v>
      </c>
      <c r="B321" s="56" t="s">
        <v>758</v>
      </c>
      <c r="C321" s="14" t="s">
        <v>766</v>
      </c>
      <c r="D321" s="250">
        <f>VLOOKUP(A321,Master!$A:$F,4,FALSE)*Markup</f>
        <v>443</v>
      </c>
    </row>
    <row r="322" spans="1:5" s="186" customFormat="1" ht="15" customHeight="1" x14ac:dyDescent="0.15">
      <c r="A322" s="162" t="s">
        <v>706</v>
      </c>
      <c r="B322" s="54" t="s">
        <v>758</v>
      </c>
      <c r="C322" s="13" t="s">
        <v>767</v>
      </c>
      <c r="D322" s="253">
        <f>VLOOKUP(A322,Master!$A:$F,4,FALSE)*Markup</f>
        <v>500</v>
      </c>
    </row>
    <row r="323" spans="1:5" s="186" customFormat="1" ht="15" customHeight="1" x14ac:dyDescent="0.15">
      <c r="A323" s="161" t="s">
        <v>707</v>
      </c>
      <c r="B323" s="56" t="s">
        <v>758</v>
      </c>
      <c r="C323" s="14" t="s">
        <v>768</v>
      </c>
      <c r="D323" s="250">
        <f>VLOOKUP(A323,Master!$A:$F,4,FALSE)*Markup</f>
        <v>562</v>
      </c>
    </row>
    <row r="324" spans="1:5" s="186" customFormat="1" ht="15" customHeight="1" x14ac:dyDescent="0.15">
      <c r="A324" s="162" t="s">
        <v>708</v>
      </c>
      <c r="B324" s="54" t="s">
        <v>758</v>
      </c>
      <c r="C324" s="13" t="s">
        <v>769</v>
      </c>
      <c r="D324" s="253">
        <f>VLOOKUP(A324,Master!$A:$F,4,FALSE)*Markup</f>
        <v>494</v>
      </c>
    </row>
    <row r="325" spans="1:5" s="186" customFormat="1" ht="15" customHeight="1" x14ac:dyDescent="0.15">
      <c r="A325" s="161" t="s">
        <v>709</v>
      </c>
      <c r="B325" s="56" t="s">
        <v>758</v>
      </c>
      <c r="C325" s="14" t="s">
        <v>770</v>
      </c>
      <c r="D325" s="250">
        <f>VLOOKUP(A325,Master!$A:$F,4,FALSE)*Markup</f>
        <v>559</v>
      </c>
    </row>
    <row r="326" spans="1:5" s="186" customFormat="1" ht="15" customHeight="1" x14ac:dyDescent="0.15">
      <c r="A326" s="162" t="s">
        <v>710</v>
      </c>
      <c r="B326" s="54" t="s">
        <v>758</v>
      </c>
      <c r="C326" s="13" t="s">
        <v>771</v>
      </c>
      <c r="D326" s="253">
        <f>VLOOKUP(A326,Master!$A:$F,4,FALSE)*Markup</f>
        <v>638</v>
      </c>
    </row>
    <row r="327" spans="1:5" s="186" customFormat="1" ht="15" customHeight="1" x14ac:dyDescent="0.15">
      <c r="A327" s="161" t="s">
        <v>711</v>
      </c>
      <c r="B327" s="56" t="s">
        <v>758</v>
      </c>
      <c r="C327" s="14" t="s">
        <v>772</v>
      </c>
      <c r="D327" s="250">
        <f>VLOOKUP(A327,Master!$A:$F,4,FALSE)*Markup</f>
        <v>708</v>
      </c>
    </row>
    <row r="328" spans="1:5" s="186" customFormat="1" ht="15" customHeight="1" thickBot="1" x14ac:dyDescent="0.2">
      <c r="A328" s="162" t="s">
        <v>712</v>
      </c>
      <c r="B328" s="54" t="s">
        <v>758</v>
      </c>
      <c r="C328" s="13" t="s">
        <v>773</v>
      </c>
      <c r="D328" s="253">
        <f>VLOOKUP(A328,Master!$A:$F,4,FALSE)*Markup</f>
        <v>785</v>
      </c>
    </row>
    <row r="329" spans="1:5" ht="15" customHeight="1" thickBot="1" x14ac:dyDescent="0.2">
      <c r="A329" s="298" t="s">
        <v>697</v>
      </c>
      <c r="B329" s="299"/>
      <c r="C329" s="299"/>
      <c r="D329" s="300"/>
    </row>
    <row r="330" spans="1:5" s="6" customFormat="1" ht="15" customHeight="1" x14ac:dyDescent="0.2">
      <c r="A330" s="256" t="s">
        <v>714</v>
      </c>
      <c r="B330" s="258"/>
      <c r="C330" s="259"/>
      <c r="D330" s="257">
        <f>ROUNDUP(E330*Markup!$B$4,0)</f>
        <v>70</v>
      </c>
      <c r="E330" s="132">
        <v>70</v>
      </c>
    </row>
    <row r="331" spans="1:5" s="6" customFormat="1" ht="15" customHeight="1" x14ac:dyDescent="0.2">
      <c r="A331" s="256" t="s">
        <v>715</v>
      </c>
      <c r="B331" s="258"/>
      <c r="C331" s="260"/>
      <c r="D331" s="257">
        <f>ROUNDUP(E331*Markup!$B$4,0)</f>
        <v>115</v>
      </c>
      <c r="E331" s="132">
        <v>115</v>
      </c>
    </row>
    <row r="332" spans="1:5" s="6" customFormat="1" ht="15" customHeight="1" thickBot="1" x14ac:dyDescent="0.25">
      <c r="A332" s="261" t="s">
        <v>788</v>
      </c>
      <c r="B332" s="262"/>
      <c r="C332" s="263"/>
      <c r="D332" s="264">
        <f>ROUNDUP(E332*Markup!$B$4,0)</f>
        <v>150</v>
      </c>
      <c r="E332" s="132">
        <v>150</v>
      </c>
    </row>
    <row r="333" spans="1:5" ht="3" customHeight="1" x14ac:dyDescent="0.15">
      <c r="A333" s="112"/>
      <c r="B333" s="110"/>
      <c r="C333" s="24"/>
      <c r="D333" s="46"/>
    </row>
    <row r="334" spans="1:5" s="7" customFormat="1" ht="15" customHeight="1" x14ac:dyDescent="0.15">
      <c r="A334" s="47" t="s">
        <v>119</v>
      </c>
      <c r="B334" s="115"/>
      <c r="C334" s="19"/>
      <c r="D334" s="84"/>
    </row>
    <row r="335" spans="1:5" s="9" customFormat="1" ht="15" customHeight="1" x14ac:dyDescent="0.15">
      <c r="A335" s="53" t="s">
        <v>174</v>
      </c>
      <c r="B335" s="54" t="s">
        <v>120</v>
      </c>
      <c r="C335" s="20" t="s">
        <v>338</v>
      </c>
      <c r="D335" s="48">
        <f>VLOOKUP(A335,Master!$A:$F,4,FALSE)*Markup</f>
        <v>405</v>
      </c>
    </row>
    <row r="336" spans="1:5" s="8" customFormat="1" ht="15" customHeight="1" x14ac:dyDescent="0.15">
      <c r="A336" s="55" t="s">
        <v>175</v>
      </c>
      <c r="B336" s="56" t="s">
        <v>120</v>
      </c>
      <c r="C336" s="16" t="s">
        <v>339</v>
      </c>
      <c r="D336" s="45">
        <f>VLOOKUP(A336,Master!$A:$F,4,FALSE)*Markup</f>
        <v>482</v>
      </c>
    </row>
    <row r="337" spans="1:5" s="9" customFormat="1" ht="15" customHeight="1" x14ac:dyDescent="0.15">
      <c r="A337" s="53" t="s">
        <v>176</v>
      </c>
      <c r="B337" s="54" t="s">
        <v>120</v>
      </c>
      <c r="C337" s="20" t="s">
        <v>340</v>
      </c>
      <c r="D337" s="48">
        <f>VLOOKUP(A337,Master!$A:$F,4,FALSE)*Markup</f>
        <v>570</v>
      </c>
    </row>
    <row r="338" spans="1:5" s="8" customFormat="1" ht="15" customHeight="1" x14ac:dyDescent="0.15">
      <c r="A338" s="55" t="s">
        <v>177</v>
      </c>
      <c r="B338" s="56" t="s">
        <v>120</v>
      </c>
      <c r="C338" s="16" t="s">
        <v>341</v>
      </c>
      <c r="D338" s="45">
        <f>VLOOKUP(A338,Master!$A:$F,4,FALSE)*Markup</f>
        <v>649</v>
      </c>
    </row>
    <row r="339" spans="1:5" s="9" customFormat="1" ht="15" customHeight="1" thickBot="1" x14ac:dyDescent="0.2">
      <c r="A339" s="53" t="s">
        <v>178</v>
      </c>
      <c r="B339" s="54" t="s">
        <v>120</v>
      </c>
      <c r="C339" s="20" t="s">
        <v>351</v>
      </c>
      <c r="D339" s="48">
        <f>VLOOKUP(A339,Master!$A:$F,4,FALSE)*Markup</f>
        <v>765</v>
      </c>
    </row>
    <row r="340" spans="1:5" ht="15" customHeight="1" thickBot="1" x14ac:dyDescent="0.2">
      <c r="A340" s="298" t="s">
        <v>627</v>
      </c>
      <c r="B340" s="299"/>
      <c r="C340" s="299"/>
      <c r="D340" s="300"/>
    </row>
    <row r="341" spans="1:5" s="6" customFormat="1" ht="15" customHeight="1" x14ac:dyDescent="0.2">
      <c r="A341" s="256" t="s">
        <v>615</v>
      </c>
      <c r="B341" s="258"/>
      <c r="C341" s="259"/>
      <c r="D341" s="257">
        <f>ROUNDUP(E341*Markup!$B$4,0)</f>
        <v>52</v>
      </c>
      <c r="E341" s="132">
        <v>52</v>
      </c>
    </row>
    <row r="342" spans="1:5" s="6" customFormat="1" ht="15" customHeight="1" x14ac:dyDescent="0.2">
      <c r="A342" s="256" t="s">
        <v>616</v>
      </c>
      <c r="B342" s="258"/>
      <c r="C342" s="260"/>
      <c r="D342" s="257">
        <f>ROUNDUP(E342*Markup!$B$4,0)</f>
        <v>90</v>
      </c>
      <c r="E342" s="132">
        <v>90</v>
      </c>
    </row>
    <row r="343" spans="1:5" s="6" customFormat="1" ht="15" customHeight="1" thickBot="1" x14ac:dyDescent="0.25">
      <c r="A343" s="261" t="s">
        <v>617</v>
      </c>
      <c r="B343" s="262"/>
      <c r="C343" s="263"/>
      <c r="D343" s="264">
        <f>ROUNDUP(E343*Markup!$B$4,0)</f>
        <v>120</v>
      </c>
      <c r="E343" s="132">
        <v>120</v>
      </c>
    </row>
    <row r="344" spans="1:5" ht="3" customHeight="1" x14ac:dyDescent="0.15">
      <c r="A344" s="159"/>
      <c r="B344" s="108"/>
      <c r="C344" s="33"/>
      <c r="D344" s="160"/>
    </row>
    <row r="345" spans="1:5" ht="3" customHeight="1" thickBot="1" x14ac:dyDescent="0.2">
      <c r="A345" s="159"/>
      <c r="B345" s="108"/>
      <c r="C345" s="33"/>
      <c r="D345" s="160"/>
    </row>
    <row r="346" spans="1:5" ht="61.5" customHeight="1" thickBot="1" x14ac:dyDescent="0.2">
      <c r="A346" s="317" t="s">
        <v>647</v>
      </c>
      <c r="B346" s="318"/>
      <c r="C346" s="319"/>
      <c r="D346" s="97" t="s">
        <v>645</v>
      </c>
    </row>
    <row r="347" spans="1:5" ht="20" customHeight="1" thickBot="1" x14ac:dyDescent="0.2">
      <c r="A347" s="102" t="s">
        <v>65</v>
      </c>
      <c r="B347" s="116" t="s">
        <v>71</v>
      </c>
      <c r="C347" s="73" t="s">
        <v>66</v>
      </c>
      <c r="D347" s="75" t="s">
        <v>67</v>
      </c>
    </row>
    <row r="348" spans="1:5" ht="15" customHeight="1" x14ac:dyDescent="0.15">
      <c r="A348" s="311" t="s">
        <v>297</v>
      </c>
      <c r="B348" s="312"/>
      <c r="C348" s="312"/>
      <c r="D348" s="313"/>
    </row>
    <row r="349" spans="1:5" s="7" customFormat="1" ht="15" customHeight="1" x14ac:dyDescent="0.15">
      <c r="A349" s="47" t="s">
        <v>289</v>
      </c>
      <c r="B349" s="115"/>
      <c r="C349" s="19"/>
      <c r="D349" s="84"/>
    </row>
    <row r="350" spans="1:5" s="9" customFormat="1" ht="15" customHeight="1" x14ac:dyDescent="0.15">
      <c r="A350" s="53" t="s">
        <v>274</v>
      </c>
      <c r="B350" s="54" t="s">
        <v>290</v>
      </c>
      <c r="C350" s="20" t="s">
        <v>352</v>
      </c>
      <c r="D350" s="48">
        <f>VLOOKUP(A350,Master!$A:$F,4,FALSE)*Markup</f>
        <v>223</v>
      </c>
    </row>
    <row r="351" spans="1:5" s="8" customFormat="1" ht="15" customHeight="1" x14ac:dyDescent="0.15">
      <c r="A351" s="55" t="s">
        <v>275</v>
      </c>
      <c r="B351" s="56" t="s">
        <v>290</v>
      </c>
      <c r="C351" s="16" t="s">
        <v>353</v>
      </c>
      <c r="D351" s="45">
        <f>VLOOKUP(A351,Master!$A:$F,4,FALSE)*Markup</f>
        <v>249</v>
      </c>
    </row>
    <row r="352" spans="1:5" s="9" customFormat="1" ht="15" customHeight="1" x14ac:dyDescent="0.15">
      <c r="A352" s="53" t="s">
        <v>277</v>
      </c>
      <c r="B352" s="54" t="s">
        <v>290</v>
      </c>
      <c r="C352" s="20" t="s">
        <v>354</v>
      </c>
      <c r="D352" s="48">
        <f>VLOOKUP(A352,Master!$A:$F,4,FALSE)*Markup</f>
        <v>293</v>
      </c>
    </row>
    <row r="353" spans="1:5" s="8" customFormat="1" ht="15" customHeight="1" x14ac:dyDescent="0.15">
      <c r="A353" s="55" t="s">
        <v>276</v>
      </c>
      <c r="B353" s="56" t="s">
        <v>290</v>
      </c>
      <c r="C353" s="16" t="s">
        <v>355</v>
      </c>
      <c r="D353" s="45">
        <f>VLOOKUP(A353,Master!$A:$F,4,FALSE)*Markup</f>
        <v>337</v>
      </c>
    </row>
    <row r="354" spans="1:5" s="9" customFormat="1" ht="15" customHeight="1" x14ac:dyDescent="0.15">
      <c r="A354" s="53" t="s">
        <v>278</v>
      </c>
      <c r="B354" s="54" t="s">
        <v>290</v>
      </c>
      <c r="C354" s="20" t="s">
        <v>356</v>
      </c>
      <c r="D354" s="48">
        <f>VLOOKUP(A354,Master!$A:$F,4,FALSE)*Markup</f>
        <v>397</v>
      </c>
    </row>
    <row r="355" spans="1:5" s="9" customFormat="1" ht="15" customHeight="1" x14ac:dyDescent="0.15">
      <c r="A355" s="55" t="s">
        <v>279</v>
      </c>
      <c r="B355" s="56" t="s">
        <v>290</v>
      </c>
      <c r="C355" s="16" t="s">
        <v>357</v>
      </c>
      <c r="D355" s="45">
        <f>VLOOKUP(A355,Master!$A:$F,4,FALSE)*Markup</f>
        <v>265</v>
      </c>
    </row>
    <row r="356" spans="1:5" s="8" customFormat="1" ht="15" customHeight="1" x14ac:dyDescent="0.15">
      <c r="A356" s="53" t="s">
        <v>280</v>
      </c>
      <c r="B356" s="54" t="s">
        <v>290</v>
      </c>
      <c r="C356" s="20" t="s">
        <v>358</v>
      </c>
      <c r="D356" s="48">
        <f>VLOOKUP(A356,Master!$A:$F,4,FALSE)*Markup</f>
        <v>309</v>
      </c>
    </row>
    <row r="357" spans="1:5" s="9" customFormat="1" ht="15" customHeight="1" x14ac:dyDescent="0.15">
      <c r="A357" s="55" t="s">
        <v>281</v>
      </c>
      <c r="B357" s="56" t="s">
        <v>290</v>
      </c>
      <c r="C357" s="16" t="s">
        <v>359</v>
      </c>
      <c r="D357" s="45">
        <f>VLOOKUP(A357,Master!$A:$F,4,FALSE)*Markup</f>
        <v>372</v>
      </c>
    </row>
    <row r="358" spans="1:5" s="8" customFormat="1" ht="15" customHeight="1" x14ac:dyDescent="0.15">
      <c r="A358" s="53" t="s">
        <v>282</v>
      </c>
      <c r="B358" s="54" t="s">
        <v>290</v>
      </c>
      <c r="C358" s="20" t="s">
        <v>360</v>
      </c>
      <c r="D358" s="48">
        <f>VLOOKUP(A358,Master!$A:$F,4,FALSE)*Markup</f>
        <v>422</v>
      </c>
    </row>
    <row r="359" spans="1:5" s="9" customFormat="1" ht="15" customHeight="1" x14ac:dyDescent="0.15">
      <c r="A359" s="55" t="s">
        <v>283</v>
      </c>
      <c r="B359" s="56" t="s">
        <v>290</v>
      </c>
      <c r="C359" s="16" t="s">
        <v>361</v>
      </c>
      <c r="D359" s="45">
        <f>VLOOKUP(A359,Master!$A:$F,4,FALSE)*Markup</f>
        <v>495</v>
      </c>
    </row>
    <row r="360" spans="1:5" s="8" customFormat="1" ht="15" customHeight="1" x14ac:dyDescent="0.15">
      <c r="A360" s="53" t="s">
        <v>284</v>
      </c>
      <c r="B360" s="54" t="s">
        <v>290</v>
      </c>
      <c r="C360" s="20" t="s">
        <v>362</v>
      </c>
      <c r="D360" s="48">
        <f>VLOOKUP(A360,Master!$A:$F,4,FALSE)*Markup</f>
        <v>376</v>
      </c>
    </row>
    <row r="361" spans="1:5" s="9" customFormat="1" ht="15" customHeight="1" x14ac:dyDescent="0.15">
      <c r="A361" s="55" t="s">
        <v>285</v>
      </c>
      <c r="B361" s="56" t="s">
        <v>290</v>
      </c>
      <c r="C361" s="16" t="s">
        <v>363</v>
      </c>
      <c r="D361" s="45">
        <f>VLOOKUP(A361,Master!$A:$F,4,FALSE)*Markup</f>
        <v>455</v>
      </c>
    </row>
    <row r="362" spans="1:5" s="8" customFormat="1" ht="15" customHeight="1" x14ac:dyDescent="0.15">
      <c r="A362" s="53" t="s">
        <v>286</v>
      </c>
      <c r="B362" s="54" t="s">
        <v>290</v>
      </c>
      <c r="C362" s="20" t="s">
        <v>364</v>
      </c>
      <c r="D362" s="48">
        <f>VLOOKUP(A362,Master!$A:$F,4,FALSE)*Markup</f>
        <v>538</v>
      </c>
    </row>
    <row r="363" spans="1:5" s="9" customFormat="1" ht="15" customHeight="1" x14ac:dyDescent="0.15">
      <c r="A363" s="55" t="s">
        <v>287</v>
      </c>
      <c r="B363" s="56" t="s">
        <v>290</v>
      </c>
      <c r="C363" s="16" t="s">
        <v>365</v>
      </c>
      <c r="D363" s="45">
        <f>VLOOKUP(A363,Master!$A:$F,4,FALSE)*Markup</f>
        <v>605</v>
      </c>
    </row>
    <row r="364" spans="1:5" s="8" customFormat="1" ht="15" customHeight="1" thickBot="1" x14ac:dyDescent="0.2">
      <c r="A364" s="53" t="s">
        <v>288</v>
      </c>
      <c r="B364" s="54" t="s">
        <v>290</v>
      </c>
      <c r="C364" s="20" t="s">
        <v>366</v>
      </c>
      <c r="D364" s="48">
        <f>VLOOKUP(A364,Master!$A:$F,4,FALSE)*Markup</f>
        <v>729</v>
      </c>
    </row>
    <row r="365" spans="1:5" ht="16.5" customHeight="1" thickBot="1" x14ac:dyDescent="0.2">
      <c r="A365" s="298" t="s">
        <v>513</v>
      </c>
      <c r="B365" s="299"/>
      <c r="C365" s="299"/>
      <c r="D365" s="300"/>
    </row>
    <row r="366" spans="1:5" ht="15" customHeight="1" thickBot="1" x14ac:dyDescent="0.2">
      <c r="A366" s="298" t="s">
        <v>628</v>
      </c>
      <c r="B366" s="299"/>
      <c r="C366" s="299"/>
      <c r="D366" s="300"/>
    </row>
    <row r="367" spans="1:5" s="6" customFormat="1" ht="15" customHeight="1" x14ac:dyDescent="0.2">
      <c r="A367" s="256" t="s">
        <v>612</v>
      </c>
      <c r="B367" s="258"/>
      <c r="C367" s="259"/>
      <c r="D367" s="257">
        <f>ROUNDUP(E367*Markup!$B$4,0)</f>
        <v>52</v>
      </c>
      <c r="E367" s="132">
        <v>52</v>
      </c>
    </row>
    <row r="368" spans="1:5" s="6" customFormat="1" ht="15" customHeight="1" x14ac:dyDescent="0.2">
      <c r="A368" s="256" t="s">
        <v>613</v>
      </c>
      <c r="B368" s="258"/>
      <c r="C368" s="260"/>
      <c r="D368" s="257">
        <f>ROUNDUP(E368*Markup!$B$4,0)</f>
        <v>90</v>
      </c>
      <c r="E368" s="132">
        <v>90</v>
      </c>
    </row>
    <row r="369" spans="1:5" s="6" customFormat="1" ht="15" customHeight="1" thickBot="1" x14ac:dyDescent="0.25">
      <c r="A369" s="261" t="s">
        <v>614</v>
      </c>
      <c r="B369" s="262"/>
      <c r="C369" s="263"/>
      <c r="D369" s="264">
        <f>ROUNDUP(E369*Markup!$B$4,0)</f>
        <v>120</v>
      </c>
      <c r="E369" s="132">
        <v>120</v>
      </c>
    </row>
    <row r="370" spans="1:5" ht="3" customHeight="1" thickBot="1" x14ac:dyDescent="0.2">
      <c r="A370" s="159"/>
      <c r="B370" s="108"/>
      <c r="C370" s="33"/>
      <c r="D370" s="160"/>
    </row>
    <row r="371" spans="1:5" ht="61.5" customHeight="1" thickBot="1" x14ac:dyDescent="0.2">
      <c r="A371" s="317" t="s">
        <v>647</v>
      </c>
      <c r="B371" s="318"/>
      <c r="C371" s="319"/>
      <c r="D371" s="97" t="s">
        <v>645</v>
      </c>
    </row>
    <row r="372" spans="1:5" ht="20" customHeight="1" thickBot="1" x14ac:dyDescent="0.2">
      <c r="A372" s="102" t="s">
        <v>65</v>
      </c>
      <c r="B372" s="116" t="s">
        <v>71</v>
      </c>
      <c r="C372" s="73" t="s">
        <v>66</v>
      </c>
      <c r="D372" s="75" t="s">
        <v>67</v>
      </c>
    </row>
    <row r="373" spans="1:5" ht="15" customHeight="1" x14ac:dyDescent="0.15">
      <c r="A373" s="311" t="s">
        <v>297</v>
      </c>
      <c r="B373" s="312"/>
      <c r="C373" s="312"/>
      <c r="D373" s="313"/>
    </row>
    <row r="374" spans="1:5" s="12" customFormat="1" ht="15" customHeight="1" x14ac:dyDescent="0.2">
      <c r="A374" s="47" t="s">
        <v>78</v>
      </c>
      <c r="B374" s="11"/>
      <c r="C374" s="11"/>
      <c r="D374" s="174"/>
    </row>
    <row r="375" spans="1:5" s="186" customFormat="1" ht="15" customHeight="1" x14ac:dyDescent="0.15">
      <c r="A375" s="162" t="s">
        <v>311</v>
      </c>
      <c r="B375" s="54" t="s">
        <v>63</v>
      </c>
      <c r="C375" s="13" t="s">
        <v>352</v>
      </c>
      <c r="D375" s="44">
        <f>VLOOKUP(A375,Master!$A:$F,4,FALSE)*Markup</f>
        <v>223</v>
      </c>
    </row>
    <row r="376" spans="1:5" s="186" customFormat="1" ht="15" customHeight="1" x14ac:dyDescent="0.15">
      <c r="A376" s="161" t="s">
        <v>312</v>
      </c>
      <c r="B376" s="56" t="s">
        <v>63</v>
      </c>
      <c r="C376" s="14" t="s">
        <v>353</v>
      </c>
      <c r="D376" s="250">
        <f>VLOOKUP(A376,Master!$A:$F,4,FALSE)*Markup</f>
        <v>249</v>
      </c>
    </row>
    <row r="377" spans="1:5" s="186" customFormat="1" ht="15" customHeight="1" x14ac:dyDescent="0.15">
      <c r="A377" s="162" t="s">
        <v>313</v>
      </c>
      <c r="B377" s="54" t="s">
        <v>63</v>
      </c>
      <c r="C377" s="13" t="s">
        <v>354</v>
      </c>
      <c r="D377" s="253">
        <f>VLOOKUP(A377,Master!$A:$F,4,FALSE)*Markup</f>
        <v>293</v>
      </c>
    </row>
    <row r="378" spans="1:5" s="186" customFormat="1" ht="15" customHeight="1" x14ac:dyDescent="0.15">
      <c r="A378" s="161" t="s">
        <v>314</v>
      </c>
      <c r="B378" s="56" t="s">
        <v>63</v>
      </c>
      <c r="C378" s="14" t="s">
        <v>355</v>
      </c>
      <c r="D378" s="250">
        <f>VLOOKUP(A378,Master!$A:$F,4,FALSE)*Markup</f>
        <v>337</v>
      </c>
    </row>
    <row r="379" spans="1:5" s="186" customFormat="1" ht="15" customHeight="1" x14ac:dyDescent="0.15">
      <c r="A379" s="162" t="s">
        <v>315</v>
      </c>
      <c r="B379" s="54" t="s">
        <v>63</v>
      </c>
      <c r="C379" s="13" t="s">
        <v>356</v>
      </c>
      <c r="D379" s="253">
        <f>VLOOKUP(A379,Master!$A:$F,4,FALSE)*Markup</f>
        <v>397</v>
      </c>
    </row>
    <row r="380" spans="1:5" s="17" customFormat="1" ht="15" customHeight="1" x14ac:dyDescent="0.15">
      <c r="A380" s="166" t="s">
        <v>310</v>
      </c>
      <c r="B380" s="56" t="s">
        <v>63</v>
      </c>
      <c r="C380" s="14" t="s">
        <v>357</v>
      </c>
      <c r="D380" s="45">
        <f>VLOOKUP(A380,Master!$A:$F,4,FALSE)*Markup</f>
        <v>265</v>
      </c>
    </row>
    <row r="381" spans="1:5" ht="15" customHeight="1" x14ac:dyDescent="0.15">
      <c r="A381" s="53" t="s">
        <v>293</v>
      </c>
      <c r="B381" s="54" t="s">
        <v>63</v>
      </c>
      <c r="C381" s="13" t="s">
        <v>358</v>
      </c>
      <c r="D381" s="48">
        <f>VLOOKUP(A381,Master!$A:$F,4,FALSE)*Markup</f>
        <v>309</v>
      </c>
    </row>
    <row r="382" spans="1:5" s="17" customFormat="1" ht="15" customHeight="1" x14ac:dyDescent="0.15">
      <c r="A382" s="55" t="s">
        <v>294</v>
      </c>
      <c r="B382" s="56" t="s">
        <v>63</v>
      </c>
      <c r="C382" s="14" t="s">
        <v>359</v>
      </c>
      <c r="D382" s="45">
        <f>VLOOKUP(A382,Master!$A:$F,4,FALSE)*Markup</f>
        <v>372</v>
      </c>
    </row>
    <row r="383" spans="1:5" ht="15" customHeight="1" x14ac:dyDescent="0.15">
      <c r="A383" s="53" t="s">
        <v>295</v>
      </c>
      <c r="B383" s="54" t="s">
        <v>63</v>
      </c>
      <c r="C383" s="13" t="s">
        <v>360</v>
      </c>
      <c r="D383" s="48">
        <f>VLOOKUP(A383,Master!$A:$F,4,FALSE)*Markup</f>
        <v>422</v>
      </c>
    </row>
    <row r="384" spans="1:5" s="17" customFormat="1" ht="15" customHeight="1" x14ac:dyDescent="0.15">
      <c r="A384" s="55" t="s">
        <v>296</v>
      </c>
      <c r="B384" s="56" t="s">
        <v>63</v>
      </c>
      <c r="C384" s="14" t="s">
        <v>361</v>
      </c>
      <c r="D384" s="45">
        <f>VLOOKUP(A384,Master!$A:$F,4,FALSE)*Markup</f>
        <v>495</v>
      </c>
    </row>
    <row r="385" spans="1:5" ht="15" customHeight="1" x14ac:dyDescent="0.15">
      <c r="A385" s="53" t="s">
        <v>316</v>
      </c>
      <c r="B385" s="54" t="s">
        <v>63</v>
      </c>
      <c r="C385" s="13" t="s">
        <v>362</v>
      </c>
      <c r="D385" s="44">
        <f>VLOOKUP(A385,Master!$A:$F,4,FALSE)*Markup</f>
        <v>376</v>
      </c>
    </row>
    <row r="386" spans="1:5" ht="15" customHeight="1" x14ac:dyDescent="0.15">
      <c r="A386" s="55" t="s">
        <v>317</v>
      </c>
      <c r="B386" s="56" t="s">
        <v>63</v>
      </c>
      <c r="C386" s="14" t="s">
        <v>363</v>
      </c>
      <c r="D386" s="45">
        <f>VLOOKUP(A386,Master!$A:$F,4,FALSE)*Markup</f>
        <v>455</v>
      </c>
    </row>
    <row r="387" spans="1:5" ht="15" customHeight="1" x14ac:dyDescent="0.15">
      <c r="A387" s="53" t="s">
        <v>318</v>
      </c>
      <c r="B387" s="54" t="s">
        <v>63</v>
      </c>
      <c r="C387" s="13" t="s">
        <v>364</v>
      </c>
      <c r="D387" s="44">
        <f>VLOOKUP(A387,Master!$A:$F,4,FALSE)*Markup</f>
        <v>538</v>
      </c>
    </row>
    <row r="388" spans="1:5" ht="15" customHeight="1" x14ac:dyDescent="0.15">
      <c r="A388" s="55" t="s">
        <v>319</v>
      </c>
      <c r="B388" s="56" t="s">
        <v>63</v>
      </c>
      <c r="C388" s="14" t="s">
        <v>365</v>
      </c>
      <c r="D388" s="45">
        <f>VLOOKUP(A388,Master!$A:$F,4,FALSE)*Markup</f>
        <v>605</v>
      </c>
    </row>
    <row r="389" spans="1:5" ht="15" customHeight="1" thickBot="1" x14ac:dyDescent="0.2">
      <c r="A389" s="53" t="s">
        <v>320</v>
      </c>
      <c r="B389" s="54" t="s">
        <v>63</v>
      </c>
      <c r="C389" s="13" t="s">
        <v>366</v>
      </c>
      <c r="D389" s="48">
        <f>VLOOKUP(A389,Master!$A:$F,4,FALSE)*Markup</f>
        <v>729</v>
      </c>
    </row>
    <row r="390" spans="1:5" ht="15" customHeight="1" thickBot="1" x14ac:dyDescent="0.2">
      <c r="A390" s="298" t="s">
        <v>629</v>
      </c>
      <c r="B390" s="299"/>
      <c r="C390" s="299"/>
      <c r="D390" s="300"/>
    </row>
    <row r="391" spans="1:5" s="6" customFormat="1" ht="15" customHeight="1" x14ac:dyDescent="0.2">
      <c r="A391" s="256" t="s">
        <v>609</v>
      </c>
      <c r="B391" s="258"/>
      <c r="C391" s="259"/>
      <c r="D391" s="257">
        <f>ROUNDUP(E391*Markup!$B$4,0)</f>
        <v>52</v>
      </c>
      <c r="E391" s="132">
        <v>52</v>
      </c>
    </row>
    <row r="392" spans="1:5" s="6" customFormat="1" ht="15" customHeight="1" x14ac:dyDescent="0.2">
      <c r="A392" s="256" t="s">
        <v>610</v>
      </c>
      <c r="B392" s="258"/>
      <c r="C392" s="260"/>
      <c r="D392" s="257">
        <f>ROUNDUP(E392*Markup!$B$4,0)</f>
        <v>90</v>
      </c>
      <c r="E392" s="132">
        <v>90</v>
      </c>
    </row>
    <row r="393" spans="1:5" s="6" customFormat="1" ht="15" customHeight="1" thickBot="1" x14ac:dyDescent="0.25">
      <c r="A393" s="261" t="s">
        <v>611</v>
      </c>
      <c r="B393" s="262"/>
      <c r="C393" s="263"/>
      <c r="D393" s="264">
        <f>ROUNDUP(E393*Markup!$B$4,0)</f>
        <v>120</v>
      </c>
      <c r="E393" s="132">
        <v>120</v>
      </c>
    </row>
    <row r="394" spans="1:5" ht="3" customHeight="1" thickBot="1" x14ac:dyDescent="0.2">
      <c r="A394" s="159"/>
      <c r="B394" s="108"/>
      <c r="C394" s="33"/>
      <c r="D394" s="160"/>
    </row>
    <row r="395" spans="1:5" s="12" customFormat="1" ht="15" customHeight="1" x14ac:dyDescent="0.2">
      <c r="A395" s="59" t="s">
        <v>298</v>
      </c>
      <c r="B395" s="60"/>
      <c r="C395" s="60"/>
      <c r="D395" s="87"/>
    </row>
    <row r="396" spans="1:5" ht="15" customHeight="1" x14ac:dyDescent="0.15">
      <c r="A396" s="161" t="s">
        <v>367</v>
      </c>
      <c r="B396" s="56" t="s">
        <v>64</v>
      </c>
      <c r="C396" s="14" t="s">
        <v>368</v>
      </c>
      <c r="D396" s="250">
        <f>VLOOKUP(A396,Master!$A:$F,4,FALSE)*Markup</f>
        <v>246</v>
      </c>
    </row>
    <row r="397" spans="1:5" ht="15" customHeight="1" x14ac:dyDescent="0.15">
      <c r="A397" s="162" t="s">
        <v>334</v>
      </c>
      <c r="B397" s="54" t="s">
        <v>64</v>
      </c>
      <c r="C397" s="13" t="s">
        <v>369</v>
      </c>
      <c r="D397" s="253">
        <f>VLOOKUP(A397,Master!$A:$F,4,FALSE)*Markup</f>
        <v>270</v>
      </c>
    </row>
    <row r="398" spans="1:5" ht="15" customHeight="1" x14ac:dyDescent="0.15">
      <c r="A398" s="161" t="s">
        <v>321</v>
      </c>
      <c r="B398" s="56" t="s">
        <v>64</v>
      </c>
      <c r="C398" s="14" t="s">
        <v>370</v>
      </c>
      <c r="D398" s="250">
        <f>VLOOKUP(A398,Master!$A:$F,4,FALSE)*Markup</f>
        <v>314</v>
      </c>
    </row>
    <row r="399" spans="1:5" ht="15" customHeight="1" x14ac:dyDescent="0.15">
      <c r="A399" s="162" t="s">
        <v>322</v>
      </c>
      <c r="B399" s="54" t="s">
        <v>64</v>
      </c>
      <c r="C399" s="13" t="s">
        <v>371</v>
      </c>
      <c r="D399" s="253">
        <f>VLOOKUP(A399,Master!$A:$F,4,FALSE)*Markup</f>
        <v>358</v>
      </c>
    </row>
    <row r="400" spans="1:5" ht="15" customHeight="1" x14ac:dyDescent="0.15">
      <c r="A400" s="161" t="s">
        <v>323</v>
      </c>
      <c r="B400" s="56" t="s">
        <v>64</v>
      </c>
      <c r="C400" s="14" t="s">
        <v>372</v>
      </c>
      <c r="D400" s="250">
        <f>VLOOKUP(A400,Master!$A:$F,4,FALSE)*Markup</f>
        <v>418</v>
      </c>
    </row>
    <row r="401" spans="1:5" ht="15" customHeight="1" x14ac:dyDescent="0.15">
      <c r="A401" s="53" t="s">
        <v>324</v>
      </c>
      <c r="B401" s="54" t="s">
        <v>64</v>
      </c>
      <c r="C401" s="13" t="s">
        <v>338</v>
      </c>
      <c r="D401" s="48">
        <f>VLOOKUP(A401,Master!$A:$F,4,FALSE)*Markup</f>
        <v>286</v>
      </c>
    </row>
    <row r="402" spans="1:5" s="17" customFormat="1" ht="15" customHeight="1" x14ac:dyDescent="0.15">
      <c r="A402" s="55" t="s">
        <v>325</v>
      </c>
      <c r="B402" s="56" t="s">
        <v>64</v>
      </c>
      <c r="C402" s="14" t="s">
        <v>339</v>
      </c>
      <c r="D402" s="45">
        <f>VLOOKUP(A402,Master!$A:$F,4,FALSE)*Markup</f>
        <v>330</v>
      </c>
    </row>
    <row r="403" spans="1:5" ht="15" customHeight="1" x14ac:dyDescent="0.15">
      <c r="A403" s="53" t="s">
        <v>326</v>
      </c>
      <c r="B403" s="54" t="s">
        <v>64</v>
      </c>
      <c r="C403" s="13" t="s">
        <v>340</v>
      </c>
      <c r="D403" s="48">
        <f>VLOOKUP(A403,Master!$A:$F,4,FALSE)*Markup</f>
        <v>393</v>
      </c>
    </row>
    <row r="404" spans="1:5" s="17" customFormat="1" ht="15" customHeight="1" x14ac:dyDescent="0.15">
      <c r="A404" s="55" t="s">
        <v>327</v>
      </c>
      <c r="B404" s="56" t="s">
        <v>64</v>
      </c>
      <c r="C404" s="14" t="s">
        <v>341</v>
      </c>
      <c r="D404" s="45">
        <f>VLOOKUP(A404,Master!$A:$F,4,FALSE)*Markup</f>
        <v>443</v>
      </c>
    </row>
    <row r="405" spans="1:5" ht="15" customHeight="1" x14ac:dyDescent="0.15">
      <c r="A405" s="53" t="s">
        <v>328</v>
      </c>
      <c r="B405" s="54" t="s">
        <v>64</v>
      </c>
      <c r="C405" s="13" t="s">
        <v>351</v>
      </c>
      <c r="D405" s="48">
        <f>VLOOKUP(A405,Master!$A:$F,4,FALSE)*Markup</f>
        <v>516</v>
      </c>
    </row>
    <row r="406" spans="1:5" s="17" customFormat="1" ht="15" customHeight="1" x14ac:dyDescent="0.15">
      <c r="A406" s="55" t="s">
        <v>329</v>
      </c>
      <c r="B406" s="56" t="s">
        <v>64</v>
      </c>
      <c r="C406" s="14" t="s">
        <v>373</v>
      </c>
      <c r="D406" s="45">
        <f>VLOOKUP(A406,Master!$A:$F,4,FALSE)*Markup</f>
        <v>397</v>
      </c>
    </row>
    <row r="407" spans="1:5" ht="15" customHeight="1" x14ac:dyDescent="0.15">
      <c r="A407" s="53" t="s">
        <v>330</v>
      </c>
      <c r="B407" s="54" t="s">
        <v>64</v>
      </c>
      <c r="C407" s="13" t="s">
        <v>374</v>
      </c>
      <c r="D407" s="48">
        <f>VLOOKUP(A407,Master!$A:$F,4,FALSE)*Markup</f>
        <v>476</v>
      </c>
    </row>
    <row r="408" spans="1:5" s="17" customFormat="1" ht="15" customHeight="1" x14ac:dyDescent="0.15">
      <c r="A408" s="55" t="s">
        <v>331</v>
      </c>
      <c r="B408" s="56" t="s">
        <v>64</v>
      </c>
      <c r="C408" s="14" t="s">
        <v>375</v>
      </c>
      <c r="D408" s="45">
        <f>VLOOKUP(A408,Master!$A:$F,4,FALSE)*Markup</f>
        <v>559</v>
      </c>
    </row>
    <row r="409" spans="1:5" ht="15" customHeight="1" x14ac:dyDescent="0.15">
      <c r="A409" s="64" t="s">
        <v>332</v>
      </c>
      <c r="B409" s="66" t="s">
        <v>64</v>
      </c>
      <c r="C409" s="29" t="s">
        <v>376</v>
      </c>
      <c r="D409" s="67">
        <f>VLOOKUP(A409,Master!$A:$F,4,FALSE)*Markup</f>
        <v>626</v>
      </c>
    </row>
    <row r="410" spans="1:5" s="17" customFormat="1" ht="15" customHeight="1" thickBot="1" x14ac:dyDescent="0.2">
      <c r="A410" s="155" t="s">
        <v>333</v>
      </c>
      <c r="B410" s="156" t="s">
        <v>64</v>
      </c>
      <c r="C410" s="163" t="s">
        <v>377</v>
      </c>
      <c r="D410" s="158">
        <f>VLOOKUP(A410,Master!$A:$F,4,FALSE)*Markup</f>
        <v>750</v>
      </c>
    </row>
    <row r="411" spans="1:5" ht="16.5" customHeight="1" thickBot="1" x14ac:dyDescent="0.2">
      <c r="A411" s="298" t="s">
        <v>513</v>
      </c>
      <c r="B411" s="299"/>
      <c r="C411" s="299"/>
      <c r="D411" s="300"/>
    </row>
    <row r="412" spans="1:5" ht="15" customHeight="1" thickBot="1" x14ac:dyDescent="0.2">
      <c r="A412" s="298" t="s">
        <v>630</v>
      </c>
      <c r="B412" s="299"/>
      <c r="C412" s="299"/>
      <c r="D412" s="300"/>
    </row>
    <row r="413" spans="1:5" s="6" customFormat="1" ht="15" customHeight="1" x14ac:dyDescent="0.2">
      <c r="A413" s="256" t="s">
        <v>551</v>
      </c>
      <c r="B413" s="258"/>
      <c r="C413" s="259"/>
      <c r="D413" s="257">
        <f>ROUNDUP(E413*Markup!$B$4,0)</f>
        <v>52</v>
      </c>
      <c r="E413" s="132">
        <v>52</v>
      </c>
    </row>
    <row r="414" spans="1:5" s="6" customFormat="1" ht="15" customHeight="1" x14ac:dyDescent="0.2">
      <c r="A414" s="256" t="s">
        <v>552</v>
      </c>
      <c r="B414" s="258"/>
      <c r="C414" s="260"/>
      <c r="D414" s="257">
        <f>ROUNDUP(E414*Markup!$B$4,0)</f>
        <v>90</v>
      </c>
      <c r="E414" s="132">
        <v>90</v>
      </c>
    </row>
    <row r="415" spans="1:5" s="6" customFormat="1" ht="15" customHeight="1" thickBot="1" x14ac:dyDescent="0.25">
      <c r="A415" s="261" t="s">
        <v>553</v>
      </c>
      <c r="B415" s="262"/>
      <c r="C415" s="263"/>
      <c r="D415" s="264">
        <f>ROUNDUP(E415*Markup!$B$4,0)</f>
        <v>120</v>
      </c>
      <c r="E415" s="132">
        <v>120</v>
      </c>
    </row>
    <row r="416" spans="1:5" ht="61.5" customHeight="1" thickBot="1" x14ac:dyDescent="0.2">
      <c r="A416" s="317" t="s">
        <v>647</v>
      </c>
      <c r="B416" s="318"/>
      <c r="C416" s="319"/>
      <c r="D416" s="97" t="s">
        <v>645</v>
      </c>
    </row>
    <row r="417" spans="1:4" ht="20" customHeight="1" thickBot="1" x14ac:dyDescent="0.2">
      <c r="A417" s="102" t="s">
        <v>65</v>
      </c>
      <c r="B417" s="116" t="s">
        <v>71</v>
      </c>
      <c r="C417" s="73" t="s">
        <v>66</v>
      </c>
      <c r="D417" s="75" t="s">
        <v>67</v>
      </c>
    </row>
    <row r="418" spans="1:4" ht="15" customHeight="1" thickBot="1" x14ac:dyDescent="0.2">
      <c r="A418" s="311" t="s">
        <v>297</v>
      </c>
      <c r="B418" s="312"/>
      <c r="C418" s="312"/>
      <c r="D418" s="313"/>
    </row>
    <row r="419" spans="1:4" s="12" customFormat="1" ht="15" customHeight="1" x14ac:dyDescent="0.2">
      <c r="A419" s="59" t="s">
        <v>531</v>
      </c>
      <c r="B419" s="60"/>
      <c r="C419" s="60"/>
      <c r="D419" s="87"/>
    </row>
    <row r="420" spans="1:4" ht="15" customHeight="1" x14ac:dyDescent="0.15">
      <c r="A420" s="161" t="s">
        <v>532</v>
      </c>
      <c r="B420" s="56" t="s">
        <v>632</v>
      </c>
      <c r="C420" s="14" t="s">
        <v>368</v>
      </c>
      <c r="D420" s="250">
        <f>VLOOKUP(A420,Master!$A:$F,4,FALSE)*Markup</f>
        <v>265</v>
      </c>
    </row>
    <row r="421" spans="1:4" ht="15" customHeight="1" x14ac:dyDescent="0.15">
      <c r="A421" s="162" t="s">
        <v>533</v>
      </c>
      <c r="B421" s="54" t="s">
        <v>632</v>
      </c>
      <c r="C421" s="13" t="s">
        <v>369</v>
      </c>
      <c r="D421" s="253">
        <f>VLOOKUP(A421,Master!$A:$F,4,FALSE)*Markup</f>
        <v>307</v>
      </c>
    </row>
    <row r="422" spans="1:4" ht="15" customHeight="1" x14ac:dyDescent="0.15">
      <c r="A422" s="161" t="s">
        <v>534</v>
      </c>
      <c r="B422" s="56" t="s">
        <v>632</v>
      </c>
      <c r="C422" s="14" t="s">
        <v>370</v>
      </c>
      <c r="D422" s="250">
        <f>VLOOKUP(A422,Master!$A:$F,4,FALSE)*Markup</f>
        <v>361</v>
      </c>
    </row>
    <row r="423" spans="1:4" ht="15" customHeight="1" x14ac:dyDescent="0.15">
      <c r="A423" s="162" t="s">
        <v>535</v>
      </c>
      <c r="B423" s="54" t="s">
        <v>632</v>
      </c>
      <c r="C423" s="13" t="s">
        <v>371</v>
      </c>
      <c r="D423" s="253">
        <f>VLOOKUP(A423,Master!$A:$F,4,FALSE)*Markup</f>
        <v>405</v>
      </c>
    </row>
    <row r="424" spans="1:4" ht="15" customHeight="1" x14ac:dyDescent="0.15">
      <c r="A424" s="161" t="s">
        <v>536</v>
      </c>
      <c r="B424" s="56" t="s">
        <v>632</v>
      </c>
      <c r="C424" s="14" t="s">
        <v>372</v>
      </c>
      <c r="D424" s="250">
        <f>VLOOKUP(A424,Master!$A:$F,4,FALSE)*Markup</f>
        <v>472</v>
      </c>
    </row>
    <row r="425" spans="1:4" ht="15" customHeight="1" x14ac:dyDescent="0.15">
      <c r="A425" s="162" t="s">
        <v>537</v>
      </c>
      <c r="B425" s="54" t="s">
        <v>632</v>
      </c>
      <c r="C425" s="13" t="s">
        <v>338</v>
      </c>
      <c r="D425" s="253">
        <f>VLOOKUP(A425,Master!$A:$F,4,FALSE)*Markup</f>
        <v>323</v>
      </c>
    </row>
    <row r="426" spans="1:4" ht="15" customHeight="1" x14ac:dyDescent="0.15">
      <c r="A426" s="161" t="s">
        <v>538</v>
      </c>
      <c r="B426" s="56" t="s">
        <v>632</v>
      </c>
      <c r="C426" s="14" t="s">
        <v>339</v>
      </c>
      <c r="D426" s="250">
        <f>VLOOKUP(A426,Master!$A:$F,4,FALSE)*Markup</f>
        <v>370</v>
      </c>
    </row>
    <row r="427" spans="1:4" ht="15" customHeight="1" x14ac:dyDescent="0.15">
      <c r="A427" s="162" t="s">
        <v>539</v>
      </c>
      <c r="B427" s="54" t="s">
        <v>632</v>
      </c>
      <c r="C427" s="13" t="s">
        <v>340</v>
      </c>
      <c r="D427" s="253">
        <f>VLOOKUP(A427,Master!$A:$F,4,FALSE)*Markup</f>
        <v>428</v>
      </c>
    </row>
    <row r="428" spans="1:4" ht="15" customHeight="1" x14ac:dyDescent="0.15">
      <c r="A428" s="161" t="s">
        <v>540</v>
      </c>
      <c r="B428" s="56" t="s">
        <v>632</v>
      </c>
      <c r="C428" s="14" t="s">
        <v>341</v>
      </c>
      <c r="D428" s="250">
        <f>VLOOKUP(A428,Master!$A:$F,4,FALSE)*Markup</f>
        <v>501</v>
      </c>
    </row>
    <row r="429" spans="1:4" ht="15" customHeight="1" x14ac:dyDescent="0.15">
      <c r="A429" s="162" t="s">
        <v>541</v>
      </c>
      <c r="B429" s="54" t="s">
        <v>632</v>
      </c>
      <c r="C429" s="13" t="s">
        <v>351</v>
      </c>
      <c r="D429" s="253">
        <f>VLOOKUP(A429,Master!$A:$F,4,FALSE)*Markup</f>
        <v>586</v>
      </c>
    </row>
    <row r="430" spans="1:4" ht="15" customHeight="1" x14ac:dyDescent="0.15">
      <c r="A430" s="161" t="s">
        <v>542</v>
      </c>
      <c r="B430" s="56" t="s">
        <v>632</v>
      </c>
      <c r="C430" s="14" t="s">
        <v>373</v>
      </c>
      <c r="D430" s="254">
        <f>VLOOKUP(A430,Master!$A:$F,4,FALSE)*Markup</f>
        <v>450</v>
      </c>
    </row>
    <row r="431" spans="1:4" ht="15" customHeight="1" x14ac:dyDescent="0.15">
      <c r="A431" s="162" t="s">
        <v>543</v>
      </c>
      <c r="B431" s="54" t="s">
        <v>632</v>
      </c>
      <c r="C431" s="13" t="s">
        <v>374</v>
      </c>
      <c r="D431" s="255">
        <f>VLOOKUP(A431,Master!$A:$F,4,FALSE)*Markup</f>
        <v>523</v>
      </c>
    </row>
    <row r="432" spans="1:4" ht="15" customHeight="1" x14ac:dyDescent="0.15">
      <c r="A432" s="161" t="s">
        <v>544</v>
      </c>
      <c r="B432" s="56" t="s">
        <v>632</v>
      </c>
      <c r="C432" s="14" t="s">
        <v>375</v>
      </c>
      <c r="D432" s="254">
        <f>VLOOKUP(A432,Master!$A:$F,4,FALSE)*Markup</f>
        <v>628</v>
      </c>
    </row>
    <row r="433" spans="1:5" s="34" customFormat="1" ht="15" customHeight="1" x14ac:dyDescent="0.15">
      <c r="A433" s="162" t="s">
        <v>545</v>
      </c>
      <c r="B433" s="54" t="s">
        <v>632</v>
      </c>
      <c r="C433" s="13" t="s">
        <v>376</v>
      </c>
      <c r="D433" s="255">
        <f>VLOOKUP(A433,Master!$A:$F,4,FALSE)*Markup</f>
        <v>712</v>
      </c>
    </row>
    <row r="434" spans="1:5" ht="18" customHeight="1" x14ac:dyDescent="0.15">
      <c r="A434" s="161" t="s">
        <v>546</v>
      </c>
      <c r="B434" s="56" t="s">
        <v>632</v>
      </c>
      <c r="C434" s="14" t="s">
        <v>377</v>
      </c>
      <c r="D434" s="254">
        <f>VLOOKUP(A434,Master!$A:$F,4,FALSE)*Markup</f>
        <v>819</v>
      </c>
    </row>
    <row r="435" spans="1:5" ht="4" customHeight="1" thickBot="1" x14ac:dyDescent="0.2">
      <c r="A435" s="183"/>
      <c r="B435" s="76"/>
      <c r="C435" s="76"/>
      <c r="D435" s="78"/>
    </row>
    <row r="436" spans="1:5" ht="15" customHeight="1" thickBot="1" x14ac:dyDescent="0.2">
      <c r="A436" s="298" t="s">
        <v>513</v>
      </c>
      <c r="B436" s="299"/>
      <c r="C436" s="299"/>
      <c r="D436" s="300"/>
    </row>
    <row r="437" spans="1:5" ht="15" customHeight="1" thickBot="1" x14ac:dyDescent="0.2">
      <c r="A437" s="298" t="s">
        <v>633</v>
      </c>
      <c r="B437" s="299"/>
      <c r="C437" s="299"/>
      <c r="D437" s="300"/>
    </row>
    <row r="438" spans="1:5" ht="15" customHeight="1" x14ac:dyDescent="0.15">
      <c r="A438" s="256" t="s">
        <v>547</v>
      </c>
      <c r="B438" s="258"/>
      <c r="C438" s="259"/>
      <c r="D438" s="257">
        <f>ROUNDUP(E438*Markup!$B$4,0)</f>
        <v>62</v>
      </c>
      <c r="E438" s="132">
        <v>62</v>
      </c>
    </row>
    <row r="439" spans="1:5" s="6" customFormat="1" ht="15" customHeight="1" x14ac:dyDescent="0.2">
      <c r="A439" s="256" t="s">
        <v>548</v>
      </c>
      <c r="B439" s="258"/>
      <c r="C439" s="260"/>
      <c r="D439" s="257">
        <f>ROUNDUP(E439*Markup!$B$4,0)</f>
        <v>112</v>
      </c>
      <c r="E439" s="132">
        <v>112</v>
      </c>
    </row>
    <row r="440" spans="1:5" s="6" customFormat="1" ht="15" customHeight="1" thickBot="1" x14ac:dyDescent="0.25">
      <c r="A440" s="261" t="s">
        <v>652</v>
      </c>
      <c r="B440" s="262"/>
      <c r="C440" s="263"/>
      <c r="D440" s="264">
        <f>ROUNDUP(E440*Markup!$B$4,0)</f>
        <v>148</v>
      </c>
      <c r="E440" s="132">
        <v>148</v>
      </c>
    </row>
    <row r="441" spans="1:5" s="6" customFormat="1" ht="15" customHeight="1" thickBot="1" x14ac:dyDescent="0.25">
      <c r="A441" s="261"/>
      <c r="B441" s="262"/>
      <c r="C441" s="263"/>
      <c r="D441" s="264"/>
      <c r="E441" s="132"/>
    </row>
    <row r="442" spans="1:5" ht="61.5" customHeight="1" thickBot="1" x14ac:dyDescent="0.2">
      <c r="A442" s="317" t="s">
        <v>647</v>
      </c>
      <c r="B442" s="318"/>
      <c r="C442" s="319"/>
      <c r="D442" s="97" t="s">
        <v>645</v>
      </c>
    </row>
    <row r="443" spans="1:5" ht="20" customHeight="1" thickBot="1" x14ac:dyDescent="0.2">
      <c r="A443" s="102" t="s">
        <v>65</v>
      </c>
      <c r="B443" s="116" t="s">
        <v>71</v>
      </c>
      <c r="C443" s="73" t="s">
        <v>66</v>
      </c>
      <c r="D443" s="75" t="s">
        <v>67</v>
      </c>
    </row>
    <row r="444" spans="1:5" ht="15" customHeight="1" thickBot="1" x14ac:dyDescent="0.2">
      <c r="A444" s="314" t="s">
        <v>297</v>
      </c>
      <c r="B444" s="315"/>
      <c r="C444" s="315"/>
      <c r="D444" s="316"/>
    </row>
    <row r="445" spans="1:5" s="12" customFormat="1" ht="15" customHeight="1" x14ac:dyDescent="0.2">
      <c r="A445" s="271" t="s">
        <v>467</v>
      </c>
      <c r="D445" s="272"/>
    </row>
    <row r="446" spans="1:5" ht="15" customHeight="1" x14ac:dyDescent="0.15">
      <c r="A446" s="161" t="s">
        <v>427</v>
      </c>
      <c r="B446" s="56" t="s">
        <v>443</v>
      </c>
      <c r="C446" s="14" t="s">
        <v>442</v>
      </c>
      <c r="D446" s="250">
        <f>VLOOKUP(A446,Master!$A:$F,4,FALSE)*Markup</f>
        <v>274</v>
      </c>
    </row>
    <row r="447" spans="1:5" ht="15" customHeight="1" x14ac:dyDescent="0.15">
      <c r="A447" s="162" t="s">
        <v>428</v>
      </c>
      <c r="B447" s="54" t="s">
        <v>443</v>
      </c>
      <c r="C447" s="13" t="s">
        <v>444</v>
      </c>
      <c r="D447" s="253">
        <f>VLOOKUP(A447,Master!$A:$F,4,FALSE)*Markup</f>
        <v>298</v>
      </c>
    </row>
    <row r="448" spans="1:5" ht="15" customHeight="1" x14ac:dyDescent="0.15">
      <c r="A448" s="161" t="s">
        <v>429</v>
      </c>
      <c r="B448" s="56" t="s">
        <v>443</v>
      </c>
      <c r="C448" s="14" t="s">
        <v>445</v>
      </c>
      <c r="D448" s="250">
        <f>VLOOKUP(A448,Master!$A:$F,4,FALSE)*Markup</f>
        <v>330</v>
      </c>
    </row>
    <row r="449" spans="1:4" ht="15" customHeight="1" x14ac:dyDescent="0.15">
      <c r="A449" s="162" t="s">
        <v>430</v>
      </c>
      <c r="B449" s="54" t="s">
        <v>443</v>
      </c>
      <c r="C449" s="13" t="s">
        <v>446</v>
      </c>
      <c r="D449" s="253">
        <f>VLOOKUP(A449,Master!$A:$F,4,FALSE)*Markup</f>
        <v>384</v>
      </c>
    </row>
    <row r="450" spans="1:4" ht="15" customHeight="1" x14ac:dyDescent="0.15">
      <c r="A450" s="161" t="s">
        <v>431</v>
      </c>
      <c r="B450" s="56" t="s">
        <v>443</v>
      </c>
      <c r="C450" s="14" t="s">
        <v>447</v>
      </c>
      <c r="D450" s="250">
        <f>VLOOKUP(A450,Master!$A:$F,4,FALSE)*Markup</f>
        <v>440</v>
      </c>
    </row>
    <row r="451" spans="1:4" ht="15" customHeight="1" x14ac:dyDescent="0.15">
      <c r="A451" s="162" t="s">
        <v>432</v>
      </c>
      <c r="B451" s="54" t="s">
        <v>443</v>
      </c>
      <c r="C451" s="13" t="s">
        <v>448</v>
      </c>
      <c r="D451" s="253">
        <f>VLOOKUP(A451,Master!$A:$F,4,FALSE)*Markup</f>
        <v>286</v>
      </c>
    </row>
    <row r="452" spans="1:4" ht="15" customHeight="1" x14ac:dyDescent="0.15">
      <c r="A452" s="161" t="s">
        <v>433</v>
      </c>
      <c r="B452" s="56" t="s">
        <v>443</v>
      </c>
      <c r="C452" s="14" t="s">
        <v>449</v>
      </c>
      <c r="D452" s="250">
        <f>VLOOKUP(A452,Master!$A:$F,4,FALSE)*Markup</f>
        <v>334</v>
      </c>
    </row>
    <row r="453" spans="1:4" ht="15" customHeight="1" x14ac:dyDescent="0.15">
      <c r="A453" s="162" t="s">
        <v>434</v>
      </c>
      <c r="B453" s="54" t="s">
        <v>443</v>
      </c>
      <c r="C453" s="13" t="s">
        <v>450</v>
      </c>
      <c r="D453" s="253">
        <f>VLOOKUP(A453,Master!$A:$F,4,FALSE)*Markup</f>
        <v>397</v>
      </c>
    </row>
    <row r="454" spans="1:4" ht="15" customHeight="1" x14ac:dyDescent="0.15">
      <c r="A454" s="161" t="s">
        <v>435</v>
      </c>
      <c r="B454" s="56" t="s">
        <v>443</v>
      </c>
      <c r="C454" s="14" t="s">
        <v>451</v>
      </c>
      <c r="D454" s="250">
        <f>VLOOKUP(A454,Master!$A:$F,4,FALSE)*Markup</f>
        <v>450</v>
      </c>
    </row>
    <row r="455" spans="1:4" ht="15" customHeight="1" x14ac:dyDescent="0.15">
      <c r="A455" s="162" t="s">
        <v>436</v>
      </c>
      <c r="B455" s="54" t="s">
        <v>443</v>
      </c>
      <c r="C455" s="13" t="s">
        <v>452</v>
      </c>
      <c r="D455" s="253">
        <f>VLOOKUP(A455,Master!$A:$F,4,FALSE)*Markup</f>
        <v>528</v>
      </c>
    </row>
    <row r="456" spans="1:4" ht="15" customHeight="1" x14ac:dyDescent="0.15">
      <c r="A456" s="161" t="s">
        <v>437</v>
      </c>
      <c r="B456" s="56" t="s">
        <v>443</v>
      </c>
      <c r="C456" s="14" t="s">
        <v>453</v>
      </c>
      <c r="D456" s="254">
        <f>VLOOKUP(A456,Master!$A:$F,4,FALSE)*Markup</f>
        <v>425</v>
      </c>
    </row>
    <row r="457" spans="1:4" ht="15" customHeight="1" x14ac:dyDescent="0.15">
      <c r="A457" s="162" t="s">
        <v>438</v>
      </c>
      <c r="B457" s="54" t="s">
        <v>443</v>
      </c>
      <c r="C457" s="13" t="s">
        <v>454</v>
      </c>
      <c r="D457" s="255">
        <f>VLOOKUP(A457,Master!$A:$F,4,FALSE)*Markup</f>
        <v>475</v>
      </c>
    </row>
    <row r="458" spans="1:4" ht="15" customHeight="1" x14ac:dyDescent="0.15">
      <c r="A458" s="161" t="s">
        <v>439</v>
      </c>
      <c r="B458" s="56" t="s">
        <v>443</v>
      </c>
      <c r="C458" s="14" t="s">
        <v>455</v>
      </c>
      <c r="D458" s="254">
        <f>VLOOKUP(A458,Master!$A:$F,4,FALSE)*Markup</f>
        <v>565</v>
      </c>
    </row>
    <row r="459" spans="1:4" s="34" customFormat="1" ht="15" customHeight="1" x14ac:dyDescent="0.15">
      <c r="A459" s="162" t="s">
        <v>440</v>
      </c>
      <c r="B459" s="54" t="s">
        <v>443</v>
      </c>
      <c r="C459" s="13" t="s">
        <v>456</v>
      </c>
      <c r="D459" s="255">
        <f>VLOOKUP(A459,Master!$A:$F,4,FALSE)*Markup</f>
        <v>636</v>
      </c>
    </row>
    <row r="460" spans="1:4" ht="18" customHeight="1" x14ac:dyDescent="0.15">
      <c r="A460" s="161" t="s">
        <v>441</v>
      </c>
      <c r="B460" s="56" t="s">
        <v>443</v>
      </c>
      <c r="C460" s="14" t="s">
        <v>457</v>
      </c>
      <c r="D460" s="254">
        <f>VLOOKUP(A460,Master!$A:$F,4,FALSE)*Markup</f>
        <v>766</v>
      </c>
    </row>
    <row r="461" spans="1:4" ht="4" customHeight="1" thickBot="1" x14ac:dyDescent="0.2">
      <c r="A461" s="183"/>
      <c r="B461" s="76"/>
      <c r="C461" s="76"/>
      <c r="D461" s="78"/>
    </row>
    <row r="462" spans="1:4" ht="15" customHeight="1" thickBot="1" x14ac:dyDescent="0.2">
      <c r="A462" s="298" t="s">
        <v>488</v>
      </c>
      <c r="B462" s="299"/>
      <c r="C462" s="299"/>
      <c r="D462" s="300"/>
    </row>
    <row r="463" spans="1:4" ht="15" customHeight="1" thickBot="1" x14ac:dyDescent="0.2">
      <c r="A463" s="298" t="s">
        <v>513</v>
      </c>
      <c r="B463" s="299"/>
      <c r="C463" s="299"/>
      <c r="D463" s="300"/>
    </row>
    <row r="464" spans="1:4" ht="15" customHeight="1" thickBot="1" x14ac:dyDescent="0.2">
      <c r="A464" s="298" t="s">
        <v>631</v>
      </c>
      <c r="B464" s="299"/>
      <c r="C464" s="299"/>
      <c r="D464" s="300"/>
    </row>
    <row r="465" spans="1:5" s="6" customFormat="1" ht="15" customHeight="1" x14ac:dyDescent="0.2">
      <c r="A465" s="256" t="s">
        <v>549</v>
      </c>
      <c r="B465" s="258"/>
      <c r="C465" s="259"/>
      <c r="D465" s="257">
        <f>ROUNDUP(E465*Markup!$B$4,0)</f>
        <v>70</v>
      </c>
      <c r="E465" s="132">
        <v>70</v>
      </c>
    </row>
    <row r="466" spans="1:5" s="6" customFormat="1" ht="15" customHeight="1" x14ac:dyDescent="0.2">
      <c r="A466" s="256" t="s">
        <v>550</v>
      </c>
      <c r="B466" s="258"/>
      <c r="C466" s="260"/>
      <c r="D466" s="257">
        <f>ROUNDUP(E466*Markup!$B$4,0)</f>
        <v>115</v>
      </c>
      <c r="E466" s="132">
        <v>115</v>
      </c>
    </row>
    <row r="467" spans="1:5" s="6" customFormat="1" ht="15" customHeight="1" thickBot="1" x14ac:dyDescent="0.25">
      <c r="A467" s="261" t="s">
        <v>653</v>
      </c>
      <c r="B467" s="262"/>
      <c r="C467" s="263"/>
      <c r="D467" s="264">
        <f>ROUNDUP(E467*Markup!$B$4,0)</f>
        <v>150</v>
      </c>
      <c r="E467" s="132">
        <v>150</v>
      </c>
    </row>
    <row r="468" spans="1:5" x14ac:dyDescent="0.15">
      <c r="A468" s="269"/>
      <c r="D468" s="270"/>
    </row>
    <row r="469" spans="1:5" x14ac:dyDescent="0.15">
      <c r="A469" s="269"/>
      <c r="D469" s="270"/>
    </row>
    <row r="470" spans="1:5" ht="4" customHeight="1" thickBot="1" x14ac:dyDescent="0.2">
      <c r="A470" s="183"/>
      <c r="B470" s="76"/>
      <c r="C470" s="76"/>
      <c r="D470" s="78"/>
    </row>
    <row r="471" spans="1:5" ht="4" customHeight="1" thickBot="1" x14ac:dyDescent="0.2">
      <c r="A471" s="183"/>
      <c r="B471" s="76"/>
      <c r="C471" s="76"/>
      <c r="D471" s="78"/>
    </row>
  </sheetData>
  <mergeCells count="53">
    <mergeCell ref="A199:D199"/>
    <mergeCell ref="A132:D132"/>
    <mergeCell ref="A12:D12"/>
    <mergeCell ref="A37:D37"/>
    <mergeCell ref="A222:C222"/>
    <mergeCell ref="A49:D49"/>
    <mergeCell ref="A81:C81"/>
    <mergeCell ref="D237:D238"/>
    <mergeCell ref="A202:D202"/>
    <mergeCell ref="A299:C299"/>
    <mergeCell ref="A253:A254"/>
    <mergeCell ref="D253:D254"/>
    <mergeCell ref="A256:C256"/>
    <mergeCell ref="A258:D258"/>
    <mergeCell ref="A224:D224"/>
    <mergeCell ref="A390:D390"/>
    <mergeCell ref="A373:D373"/>
    <mergeCell ref="A301:D301"/>
    <mergeCell ref="A371:C371"/>
    <mergeCell ref="A365:D365"/>
    <mergeCell ref="A366:D366"/>
    <mergeCell ref="A340:D340"/>
    <mergeCell ref="A308:D308"/>
    <mergeCell ref="A329:D329"/>
    <mergeCell ref="A346:C346"/>
    <mergeCell ref="A348:D348"/>
    <mergeCell ref="A46:D46"/>
    <mergeCell ref="A1:C1"/>
    <mergeCell ref="A3:D3"/>
    <mergeCell ref="A28:D28"/>
    <mergeCell ref="A297:D297"/>
    <mergeCell ref="A57:D57"/>
    <mergeCell ref="A83:D83"/>
    <mergeCell ref="A121:D121"/>
    <mergeCell ref="A174:D174"/>
    <mergeCell ref="A20:D20"/>
    <mergeCell ref="A50:D50"/>
    <mergeCell ref="A47:C47"/>
    <mergeCell ref="A119:C119"/>
    <mergeCell ref="A172:C172"/>
    <mergeCell ref="A64:D64"/>
    <mergeCell ref="A237:A238"/>
    <mergeCell ref="A463:D463"/>
    <mergeCell ref="A462:D462"/>
    <mergeCell ref="A464:D464"/>
    <mergeCell ref="A436:D436"/>
    <mergeCell ref="A416:C416"/>
    <mergeCell ref="A442:C442"/>
    <mergeCell ref="A411:D411"/>
    <mergeCell ref="A418:D418"/>
    <mergeCell ref="A444:D444"/>
    <mergeCell ref="A412:D412"/>
    <mergeCell ref="A437:D437"/>
  </mergeCells>
  <printOptions horizontalCentered="1"/>
  <pageMargins left="0.75" right="0.75" top="1.35" bottom="0.5" header="0.3" footer="0.25"/>
  <pageSetup scale="89" fitToHeight="25" orientation="portrait" useFirstPageNumber="1" r:id="rId1"/>
  <headerFooter alignWithMargins="0">
    <oddHeader xml:space="preserve">&amp;L&amp;"Calibri,Regular"&amp;K000000For Unfinished subtract
15% from prices.
Prices effective 12-01-25&amp;C&amp;"Calibri,Regular"&amp;K000000&amp;G&amp;R&amp;"Calibri,Regular"&amp;K000000 8959 TR 652
Fredericksburg OH, 44627
ph: 330-946-2600
fax: 330-520-3330
email: John@Colburn.Me
</oddHeader>
    <oddFooter>&amp;C&amp;"Calibri,Regular"&amp;K000000Page &amp;P</oddFooter>
  </headerFooter>
  <rowBreaks count="11" manualBreakCount="11">
    <brk id="46" max="3" man="1"/>
    <brk id="80" max="3" man="1"/>
    <brk id="118" max="3" man="1"/>
    <brk id="170" max="3" man="1"/>
    <brk id="221" max="3" man="1"/>
    <brk id="255" max="3" man="1"/>
    <brk id="297" max="3" man="1"/>
    <brk id="344" max="3" man="1"/>
    <brk id="370" max="3" man="1"/>
    <brk id="415" max="3" man="1"/>
    <brk id="441" max="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324A6-5030-BC4F-A6E0-0FE0CED6861D}">
  <sheetPr>
    <pageSetUpPr fitToPage="1"/>
  </sheetPr>
  <dimension ref="A1:H13"/>
  <sheetViews>
    <sheetView zoomScale="150" zoomScaleNormal="150" workbookViewId="0">
      <selection activeCell="F26" sqref="F26"/>
    </sheetView>
  </sheetViews>
  <sheetFormatPr baseColWidth="10" defaultRowHeight="16" x14ac:dyDescent="0.2"/>
  <cols>
    <col min="1" max="1" width="6.1640625" customWidth="1"/>
    <col min="2" max="2" width="12.1640625" customWidth="1"/>
    <col min="3" max="3" width="24.5" customWidth="1"/>
    <col min="4" max="4" width="19.5" customWidth="1"/>
    <col min="5" max="5" width="8.33203125" customWidth="1"/>
    <col min="6" max="6" width="12.33203125" customWidth="1"/>
    <col min="7" max="7" width="18.5" customWidth="1"/>
    <col min="8" max="8" width="0" hidden="1" customWidth="1"/>
  </cols>
  <sheetData>
    <row r="1" spans="1:8" ht="29" x14ac:dyDescent="0.2">
      <c r="B1" s="375" t="s">
        <v>914</v>
      </c>
      <c r="C1" s="375"/>
      <c r="D1" s="375"/>
      <c r="E1" s="375"/>
      <c r="F1" s="374"/>
      <c r="G1" s="374"/>
    </row>
    <row r="2" spans="1:8" ht="18" thickBot="1" x14ac:dyDescent="0.25">
      <c r="A2" s="392" t="s">
        <v>913</v>
      </c>
      <c r="B2" s="378" t="s">
        <v>65</v>
      </c>
      <c r="C2" s="378" t="s">
        <v>71</v>
      </c>
      <c r="D2" s="379" t="s">
        <v>66</v>
      </c>
      <c r="E2" s="380" t="s">
        <v>67</v>
      </c>
      <c r="F2" s="377" t="s">
        <v>901</v>
      </c>
      <c r="G2" s="377" t="s">
        <v>902</v>
      </c>
      <c r="H2" s="391" t="s">
        <v>909</v>
      </c>
    </row>
    <row r="3" spans="1:8" s="186" customFormat="1" ht="15" customHeight="1" x14ac:dyDescent="0.2">
      <c r="A3" s="395" t="s">
        <v>910</v>
      </c>
      <c r="B3" s="396" t="s">
        <v>131</v>
      </c>
      <c r="C3" s="396" t="s">
        <v>1</v>
      </c>
      <c r="D3" s="397" t="s">
        <v>74</v>
      </c>
      <c r="E3" s="398">
        <f>ROUNDUP(H3*Markup!$B$4,0)</f>
        <v>708</v>
      </c>
      <c r="F3" s="399" t="s">
        <v>896</v>
      </c>
      <c r="G3" s="400" t="s">
        <v>897</v>
      </c>
      <c r="H3" s="393">
        <v>708</v>
      </c>
    </row>
    <row r="4" spans="1:8" x14ac:dyDescent="0.2">
      <c r="A4" s="401"/>
      <c r="B4" s="386" t="s">
        <v>153</v>
      </c>
      <c r="C4" s="386" t="s">
        <v>1</v>
      </c>
      <c r="D4" s="387" t="s">
        <v>102</v>
      </c>
      <c r="E4" s="388">
        <f>ROUNDUP(H4*Markup!$B$4,0)</f>
        <v>564</v>
      </c>
      <c r="F4" s="389" t="s">
        <v>896</v>
      </c>
      <c r="G4" s="402" t="s">
        <v>898</v>
      </c>
      <c r="H4" s="394">
        <v>564</v>
      </c>
    </row>
    <row r="5" spans="1:8" x14ac:dyDescent="0.2">
      <c r="A5" s="401" t="s">
        <v>911</v>
      </c>
      <c r="B5" s="381" t="s">
        <v>153</v>
      </c>
      <c r="C5" s="381" t="s">
        <v>1</v>
      </c>
      <c r="D5" s="385" t="s">
        <v>102</v>
      </c>
      <c r="E5" s="383">
        <f>ROUNDUP(H5*Markup!$B$4,0)</f>
        <v>564</v>
      </c>
      <c r="F5" s="384" t="s">
        <v>899</v>
      </c>
      <c r="G5" s="403" t="s">
        <v>900</v>
      </c>
      <c r="H5" s="393">
        <v>564</v>
      </c>
    </row>
    <row r="6" spans="1:8" x14ac:dyDescent="0.2">
      <c r="A6" s="401"/>
      <c r="B6" s="386" t="s">
        <v>497</v>
      </c>
      <c r="C6" s="386" t="s">
        <v>502</v>
      </c>
      <c r="D6" s="387" t="s">
        <v>503</v>
      </c>
      <c r="E6" s="388">
        <f>ROUNDUP(H6*Markup!$B$4,0)</f>
        <v>914</v>
      </c>
      <c r="F6" s="389" t="s">
        <v>896</v>
      </c>
      <c r="G6" s="402" t="s">
        <v>898</v>
      </c>
      <c r="H6" s="394">
        <v>914</v>
      </c>
    </row>
    <row r="7" spans="1:8" x14ac:dyDescent="0.2">
      <c r="A7" s="401"/>
      <c r="B7" s="381" t="s">
        <v>154</v>
      </c>
      <c r="C7" s="381" t="s">
        <v>1</v>
      </c>
      <c r="D7" s="385" t="s">
        <v>103</v>
      </c>
      <c r="E7" s="383">
        <f>ROUNDUP(H7*Markup!$B$4,0)</f>
        <v>622</v>
      </c>
      <c r="F7" s="384" t="s">
        <v>903</v>
      </c>
      <c r="G7" s="403" t="s">
        <v>904</v>
      </c>
      <c r="H7" s="393">
        <v>622</v>
      </c>
    </row>
    <row r="8" spans="1:8" x14ac:dyDescent="0.2">
      <c r="A8" s="401"/>
      <c r="B8" s="386" t="s">
        <v>211</v>
      </c>
      <c r="C8" s="386" t="s">
        <v>1</v>
      </c>
      <c r="D8" s="390" t="s">
        <v>209</v>
      </c>
      <c r="E8" s="388">
        <f>ROUNDUP(H8*Markup!$B$4,0)</f>
        <v>668</v>
      </c>
      <c r="F8" s="389" t="s">
        <v>905</v>
      </c>
      <c r="G8" s="402" t="s">
        <v>906</v>
      </c>
      <c r="H8" s="394">
        <v>668</v>
      </c>
    </row>
    <row r="9" spans="1:8" x14ac:dyDescent="0.2">
      <c r="A9" s="401" t="s">
        <v>912</v>
      </c>
      <c r="B9" s="381" t="s">
        <v>283</v>
      </c>
      <c r="C9" s="381" t="s">
        <v>290</v>
      </c>
      <c r="D9" s="385" t="s">
        <v>361</v>
      </c>
      <c r="E9" s="383">
        <f>ROUNDUP(H9*Markup!$B$4,0)</f>
        <v>495</v>
      </c>
      <c r="F9" s="384" t="s">
        <v>907</v>
      </c>
      <c r="G9" s="403" t="s">
        <v>898</v>
      </c>
      <c r="H9" s="393">
        <v>495</v>
      </c>
    </row>
    <row r="10" spans="1:8" x14ac:dyDescent="0.2">
      <c r="A10" s="401"/>
      <c r="B10" s="386" t="s">
        <v>282</v>
      </c>
      <c r="C10" s="386" t="s">
        <v>290</v>
      </c>
      <c r="D10" s="387" t="s">
        <v>360</v>
      </c>
      <c r="E10" s="388">
        <f>ROUNDUP(H10*Markup!$B$4,0)</f>
        <v>422</v>
      </c>
      <c r="F10" s="389" t="s">
        <v>907</v>
      </c>
      <c r="G10" s="402" t="s">
        <v>898</v>
      </c>
      <c r="H10" s="394">
        <v>422</v>
      </c>
    </row>
    <row r="11" spans="1:8" x14ac:dyDescent="0.2">
      <c r="A11" s="401"/>
      <c r="B11" s="381" t="s">
        <v>908</v>
      </c>
      <c r="C11" s="381" t="s">
        <v>63</v>
      </c>
      <c r="D11" s="382" t="s">
        <v>360</v>
      </c>
      <c r="E11" s="383">
        <f>ROUNDUP(H11*Markup!$B$4,0)</f>
        <v>512</v>
      </c>
      <c r="F11" s="384" t="s">
        <v>907</v>
      </c>
      <c r="G11" s="403" t="s">
        <v>897</v>
      </c>
      <c r="H11" s="393">
        <v>512</v>
      </c>
    </row>
    <row r="12" spans="1:8" ht="17" thickBot="1" x14ac:dyDescent="0.25">
      <c r="A12" s="404"/>
      <c r="B12" s="405" t="s">
        <v>294</v>
      </c>
      <c r="C12" s="405" t="s">
        <v>63</v>
      </c>
      <c r="D12" s="406" t="s">
        <v>359</v>
      </c>
      <c r="E12" s="407">
        <f>ROUNDUP(H12*Markup!$B$4,0)</f>
        <v>372</v>
      </c>
      <c r="F12" s="408" t="s">
        <v>907</v>
      </c>
      <c r="G12" s="409" t="s">
        <v>897</v>
      </c>
      <c r="H12" s="394">
        <v>372</v>
      </c>
    </row>
    <row r="13" spans="1:8" x14ac:dyDescent="0.2">
      <c r="B13" s="376"/>
      <c r="C13" s="376"/>
      <c r="D13" s="376"/>
      <c r="E13" s="376"/>
      <c r="F13" s="376"/>
      <c r="G13" s="376"/>
    </row>
  </sheetData>
  <mergeCells count="4">
    <mergeCell ref="A5:A8"/>
    <mergeCell ref="A9:A12"/>
    <mergeCell ref="B1:G1"/>
    <mergeCell ref="A3:A4"/>
  </mergeCells>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Markup</vt:lpstr>
      <vt:lpstr>Options&amp;Portal bk</vt:lpstr>
      <vt:lpstr>Master</vt:lpstr>
      <vt:lpstr>Master_TWO</vt:lpstr>
      <vt:lpstr>Sheet5</vt:lpstr>
      <vt:lpstr>Cover</vt:lpstr>
      <vt:lpstr>Options&amp;Portal</vt:lpstr>
      <vt:lpstr>Products</vt:lpstr>
      <vt:lpstr>QuickShip</vt:lpstr>
      <vt:lpstr>Edgewood Bookcases</vt:lpstr>
      <vt:lpstr>Willow Glen Bookcases</vt:lpstr>
      <vt:lpstr>Markup</vt:lpstr>
      <vt:lpstr>Cover!Print_Area</vt:lpstr>
      <vt:lpstr>Master!Print_Area</vt:lpstr>
      <vt:lpstr>'Options&amp;Portal'!Print_Area</vt:lpstr>
      <vt:lpstr>'Options&amp;Portal bk'!Print_Area</vt:lpstr>
      <vt:lpstr>Products!Print_Area</vt:lpstr>
      <vt:lpstr>QuickShip!Print_Area</vt:lpstr>
      <vt:lpstr>Master!Print_Titles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John Colburn</cp:lastModifiedBy>
  <cp:lastPrinted>2026-03-07T22:19:01Z</cp:lastPrinted>
  <dcterms:created xsi:type="dcterms:W3CDTF">2013-07-09T11:02:39Z</dcterms:created>
  <dcterms:modified xsi:type="dcterms:W3CDTF">2026-03-07T22:21:45Z</dcterms:modified>
</cp:coreProperties>
</file>