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codeName="ThisWorkbook"/>
  <mc:AlternateContent xmlns:mc="http://schemas.openxmlformats.org/markup-compatibility/2006">
    <mc:Choice Requires="x15">
      <x15ac:absPath xmlns:x15ac="http://schemas.microsoft.com/office/spreadsheetml/2010/11/ac" url="/Users/johncolburn/03-Furniture Business/00 - Furniture Manufacturers/00-My Builders/Stone River Furniture/SRF-01-Work Files/04-Master Pages/CURRENT Price List/"/>
    </mc:Choice>
  </mc:AlternateContent>
  <xr:revisionPtr revIDLastSave="0" documentId="8_{A87AFBB9-3000-6A47-B58E-D2D739AE7D10}" xr6:coauthVersionLast="47" xr6:coauthVersionMax="47" xr10:uidLastSave="{00000000-0000-0000-0000-000000000000}"/>
  <bookViews>
    <workbookView xWindow="0" yWindow="500" windowWidth="51200" windowHeight="21100" xr2:uid="{E406A911-CC58-4DE0-8198-3D23BF590611}"/>
  </bookViews>
  <sheets>
    <sheet name="Multiplier" sheetId="14" r:id="rId1"/>
    <sheet name="Cover" sheetId="26" r:id="rId2"/>
    <sheet name="Table of Contents" sheetId="46" r:id="rId3"/>
    <sheet name="Table of Contents (2)" sheetId="50" r:id="rId4"/>
    <sheet name="QuickShip" sheetId="35" r:id="rId5"/>
    <sheet name="LIVE EDGE TOPS-1" sheetId="2" r:id="rId6"/>
    <sheet name="LIVE EDGE TOPS-2" sheetId="37" r:id="rId7"/>
    <sheet name="GN LIVE EDGE TOPS-1" sheetId="11" r:id="rId8"/>
    <sheet name="GN LIVE EDGE TOPS-2" sheetId="38" r:id="rId9"/>
    <sheet name="VR LIVE EDGE TOPS-" sheetId="4" r:id="rId10"/>
    <sheet name="VR LIVE EDGE Tops-2" sheetId="39" r:id="rId11"/>
    <sheet name="VR-WATERFALL" sheetId="5" r:id="rId12"/>
    <sheet name="COOKIE SLAB TOPS" sheetId="12" r:id="rId13"/>
    <sheet name="STRAIGHT EDGE TOPS-1" sheetId="29" r:id="rId14"/>
    <sheet name="STRAIGHT EDGE TOPS-2" sheetId="40" r:id="rId15"/>
    <sheet name="BASES-1" sheetId="6" r:id="rId16"/>
    <sheet name="BASES-2" sheetId="41" r:id="rId17"/>
    <sheet name="BASES-3" sheetId="42" r:id="rId18"/>
    <sheet name="BASES-4" sheetId="43" r:id="rId19"/>
    <sheet name="BASES-5" sheetId="44" r:id="rId20"/>
    <sheet name="CHAIRS" sheetId="13" r:id="rId21"/>
    <sheet name="CONSOLES" sheetId="31" r:id="rId22"/>
    <sheet name="Barn Floor Plank" sheetId="8" r:id="rId23"/>
    <sheet name="Central Park-1" sheetId="48" r:id="rId24"/>
    <sheet name="Central Park-2" sheetId="49" r:id="rId25"/>
    <sheet name="Grant Trestle" sheetId="16" r:id="rId26"/>
    <sheet name="Mammoth" sheetId="17" r:id="rId27"/>
    <sheet name="Mission" sheetId="18" r:id="rId28"/>
    <sheet name="Richfield" sheetId="19" r:id="rId29"/>
    <sheet name="Western Plank" sheetId="20" r:id="rId30"/>
    <sheet name="Appleton" sheetId="9" r:id="rId31"/>
    <sheet name="Tamba-1" sheetId="22" r:id="rId32"/>
    <sheet name="Tamba-2" sheetId="45" r:id="rId33"/>
    <sheet name="MISC" sheetId="21" r:id="rId34"/>
    <sheet name="Notes" sheetId="25" state="hidden" r:id="rId35"/>
    <sheet name="BASE SERIES" sheetId="32" state="hidden" r:id="rId36"/>
    <sheet name="Comparison" sheetId="30" state="hidden" r:id="rId37"/>
    <sheet name="Macro1" sheetId="28" state="hidden" r:id="rId38"/>
  </sheets>
  <definedNames>
    <definedName name="_xlnm._FilterDatabase" localSheetId="2" hidden="1">'Table of Contents'!$A$2:$E$2</definedName>
    <definedName name="_xlnm._FilterDatabase" localSheetId="3" hidden="1">'Table of Contents (2)'!$A$2:$E$2</definedName>
    <definedName name="Gnarly_Live_Edge_Tops" localSheetId="8">'GN LIVE EDGE TOPS-2'!$A$7</definedName>
    <definedName name="Gnarly_Live_Edge_Tops">'GN LIVE EDGE TOPS-1'!$A$7</definedName>
    <definedName name="Letters">Multiplier!$F$9:$F$18</definedName>
    <definedName name="Live_Edge_Tops" localSheetId="6">'LIVE EDGE TOPS-2'!$A$7</definedName>
    <definedName name="Live_Edge_Tops">'LIVE EDGE TOPS-1'!$A$7</definedName>
    <definedName name="Multiplier">Multiplier!$C$6</definedName>
    <definedName name="Numbers">Multiplier!$E$9:$E$18</definedName>
    <definedName name="PriceCode">Multiplier!$C$7</definedName>
    <definedName name="_xlnm.Print_Area" localSheetId="30">Appleton!$A$1:$E$28</definedName>
    <definedName name="_xlnm.Print_Area" localSheetId="22">'Barn Floor Plank'!$A$1:$E$37</definedName>
    <definedName name="_xlnm.Print_Area" localSheetId="15">'BASES-1'!$A$1:$G$53</definedName>
    <definedName name="_xlnm.Print_Area" localSheetId="16">'BASES-2'!$A$1:$G$46</definedName>
    <definedName name="_xlnm.Print_Area" localSheetId="17">'BASES-3'!$A$1:$G$53</definedName>
    <definedName name="_xlnm.Print_Area" localSheetId="18">'BASES-4'!$A$1:$G$42</definedName>
    <definedName name="_xlnm.Print_Area" localSheetId="19">'BASES-5'!$A$1:$G$56</definedName>
    <definedName name="_xlnm.Print_Area" localSheetId="20">CHAIRS!$A$1:$D$39</definedName>
    <definedName name="_xlnm.Print_Area" localSheetId="36">Comparison!$A$1:$P$59</definedName>
    <definedName name="_xlnm.Print_Area" localSheetId="21">CONSOLES!$A$1:$C$19</definedName>
    <definedName name="_xlnm.Print_Area" localSheetId="12">'COOKIE SLAB TOPS'!$A$1:$C$23</definedName>
    <definedName name="_xlnm.Print_Area" localSheetId="1">Cover!$A$1:$G$48</definedName>
    <definedName name="_xlnm.Print_Area" localSheetId="7">'GN LIVE EDGE TOPS-1'!$A$1:$D$37</definedName>
    <definedName name="_xlnm.Print_Area" localSheetId="8">'GN LIVE EDGE TOPS-2'!$A$1:$D$37</definedName>
    <definedName name="_xlnm.Print_Area" localSheetId="25">'Grant Trestle'!$A$1:$F$37</definedName>
    <definedName name="_xlnm.Print_Area" localSheetId="5">'LIVE EDGE TOPS-1'!$A$1:$D$43</definedName>
    <definedName name="_xlnm.Print_Area" localSheetId="6">'LIVE EDGE TOPS-2'!$A$1:$D$40</definedName>
    <definedName name="_xlnm.Print_Area" localSheetId="26">Mammoth!$A$1:$D$22</definedName>
    <definedName name="_xlnm.Print_Area" localSheetId="33">MISC!$A$1:$D$36</definedName>
    <definedName name="_xlnm.Print_Area" localSheetId="27">Mission!$A$1:$F$37</definedName>
    <definedName name="_xlnm.Print_Area" localSheetId="0">Multiplier!$A$1:$F$21</definedName>
    <definedName name="_xlnm.Print_Area" localSheetId="4">QuickShip!$A$1:$G$58</definedName>
    <definedName name="_xlnm.Print_Area" localSheetId="28">Richfield!$A$1:$F$37</definedName>
    <definedName name="_xlnm.Print_Area" localSheetId="13">'STRAIGHT EDGE TOPS-1'!$A$1:$D$41</definedName>
    <definedName name="_xlnm.Print_Area" localSheetId="14">'STRAIGHT EDGE TOPS-2'!$A$1:$D$45</definedName>
    <definedName name="_xlnm.Print_Area" localSheetId="2">'Table of Contents'!$B$1:$E$40</definedName>
    <definedName name="_xlnm.Print_Area" localSheetId="3">'Table of Contents (2)'!$A$1:$F$40</definedName>
    <definedName name="_xlnm.Print_Area" localSheetId="31">'Tamba-1'!$A$1:$G$49</definedName>
    <definedName name="_xlnm.Print_Area" localSheetId="32">'Tamba-2'!$A$1:$G$47</definedName>
    <definedName name="_xlnm.Print_Area" localSheetId="9">'VR LIVE EDGE TOPS-'!$A$1:$D$37</definedName>
    <definedName name="_xlnm.Print_Area" localSheetId="10">'VR LIVE EDGE Tops-2'!$A$1:$D$37</definedName>
    <definedName name="_xlnm.Print_Area" localSheetId="11">'VR-WATERFALL'!$A$1:$D$39</definedName>
    <definedName name="_xlnm.Print_Area" localSheetId="29">'Western Plank'!$A$1:$E$37</definedName>
    <definedName name="_xlnm.Print_Titles" localSheetId="30">Appleton!$1:$6</definedName>
    <definedName name="_xlnm.Print_Titles" localSheetId="22">'Barn Floor Plank'!$1:$6</definedName>
    <definedName name="_xlnm.Print_Titles" localSheetId="15">'BASES-1'!$1:$10</definedName>
    <definedName name="_xlnm.Print_Titles" localSheetId="16">'BASES-2'!$1:$10</definedName>
    <definedName name="_xlnm.Print_Titles" localSheetId="17">'BASES-3'!$1:$10</definedName>
    <definedName name="_xlnm.Print_Titles" localSheetId="18">'BASES-4'!$1:$10</definedName>
    <definedName name="_xlnm.Print_Titles" localSheetId="19">'BASES-5'!$1:$10</definedName>
    <definedName name="_xlnm.Print_Titles" localSheetId="20">CHAIRS!$1:$9</definedName>
    <definedName name="_xlnm.Print_Titles" localSheetId="21">CONSOLES!$1:$8</definedName>
    <definedName name="_xlnm.Print_Titles" localSheetId="12">'COOKIE SLAB TOPS'!$1:$11</definedName>
    <definedName name="_xlnm.Print_Titles" localSheetId="7">'GN LIVE EDGE TOPS-1'!$1:$11</definedName>
    <definedName name="_xlnm.Print_Titles" localSheetId="8">'GN LIVE EDGE TOPS-2'!$1:$11</definedName>
    <definedName name="_xlnm.Print_Titles" localSheetId="25">'Grant Trestle'!$1:$6</definedName>
    <definedName name="_xlnm.Print_Titles" localSheetId="5">'LIVE EDGE TOPS-1'!$1:$11</definedName>
    <definedName name="_xlnm.Print_Titles" localSheetId="6">'LIVE EDGE TOPS-2'!$1:$10</definedName>
    <definedName name="_xlnm.Print_Titles" localSheetId="26">Mammoth!$1:$6</definedName>
    <definedName name="_xlnm.Print_Titles" localSheetId="33">MISC!$1:$6</definedName>
    <definedName name="_xlnm.Print_Titles" localSheetId="27">Mission!$1:$6</definedName>
    <definedName name="_xlnm.Print_Titles" localSheetId="4">QuickShip!$1:$11</definedName>
    <definedName name="_xlnm.Print_Titles" localSheetId="28">Richfield!$1:$6</definedName>
    <definedName name="_xlnm.Print_Titles" localSheetId="13">'STRAIGHT EDGE TOPS-1'!$1:$11</definedName>
    <definedName name="_xlnm.Print_Titles" localSheetId="14">'STRAIGHT EDGE TOPS-2'!$1:$11</definedName>
    <definedName name="_xlnm.Print_Titles" localSheetId="31">'Tamba-1'!$1:$6</definedName>
    <definedName name="_xlnm.Print_Titles" localSheetId="32">'Tamba-2'!$1:$6</definedName>
    <definedName name="_xlnm.Print_Titles" localSheetId="9">'VR LIVE EDGE TOPS-'!$1:$11</definedName>
    <definedName name="_xlnm.Print_Titles" localSheetId="10">'VR LIVE EDGE Tops-2'!$1:$11</definedName>
    <definedName name="_xlnm.Print_Titles" localSheetId="11">'VR-WATERFALL'!$1:$8</definedName>
    <definedName name="_xlnm.Print_Titles" localSheetId="29">'Western Plank'!$1:$6</definedName>
    <definedName name="QuickShip">QuickShip!$A$7</definedName>
    <definedName name="Revision">Multiplier!$C$10</definedName>
    <definedName name="UpDate">Multiplier!$C$9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0" i="50" l="1"/>
  <c r="F1" i="35"/>
  <c r="C40" i="46"/>
  <c r="I20" i="41"/>
  <c r="I19" i="41"/>
  <c r="G19" i="41" s="1"/>
  <c r="I18" i="41"/>
  <c r="I17" i="41"/>
  <c r="I16" i="41"/>
  <c r="G16" i="41" s="1"/>
  <c r="I15" i="41"/>
  <c r="G15" i="41" s="1"/>
  <c r="I14" i="41"/>
  <c r="G14" i="41" s="1"/>
  <c r="I13" i="41"/>
  <c r="G13" i="41" s="1"/>
  <c r="F36" i="21"/>
  <c r="F35" i="21"/>
  <c r="F34" i="21"/>
  <c r="F33" i="21"/>
  <c r="F27" i="21"/>
  <c r="F26" i="21"/>
  <c r="F25" i="21"/>
  <c r="F24" i="21"/>
  <c r="F23" i="21"/>
  <c r="F22" i="21"/>
  <c r="G16" i="21"/>
  <c r="G14" i="21"/>
  <c r="G13" i="21"/>
  <c r="F16" i="21"/>
  <c r="F14" i="21"/>
  <c r="F13" i="21"/>
  <c r="D35" i="49"/>
  <c r="C35" i="49"/>
  <c r="D34" i="49"/>
  <c r="C34" i="49"/>
  <c r="D33" i="49"/>
  <c r="C33" i="49"/>
  <c r="D32" i="49"/>
  <c r="C32" i="49"/>
  <c r="D31" i="49"/>
  <c r="C31" i="49"/>
  <c r="D30" i="49"/>
  <c r="C30" i="49"/>
  <c r="D29" i="49"/>
  <c r="C29" i="49"/>
  <c r="D28" i="49"/>
  <c r="C28" i="49"/>
  <c r="D27" i="49"/>
  <c r="C27" i="49"/>
  <c r="D26" i="49"/>
  <c r="C26" i="49"/>
  <c r="D25" i="49"/>
  <c r="C25" i="49"/>
  <c r="D24" i="49"/>
  <c r="C24" i="49"/>
  <c r="D23" i="49"/>
  <c r="C23" i="49"/>
  <c r="D22" i="49"/>
  <c r="C22" i="49"/>
  <c r="D21" i="49"/>
  <c r="C21" i="49"/>
  <c r="D20" i="49"/>
  <c r="C20" i="49"/>
  <c r="D19" i="49"/>
  <c r="C19" i="49"/>
  <c r="D18" i="49"/>
  <c r="C18" i="49"/>
  <c r="D17" i="49"/>
  <c r="C17" i="49"/>
  <c r="D16" i="49"/>
  <c r="C16" i="49"/>
  <c r="D15" i="49"/>
  <c r="C15" i="49"/>
  <c r="D14" i="49"/>
  <c r="C14" i="49"/>
  <c r="D13" i="49"/>
  <c r="C13" i="49"/>
  <c r="D1" i="49"/>
  <c r="D29" i="48"/>
  <c r="C29" i="48"/>
  <c r="D28" i="48"/>
  <c r="C28" i="48"/>
  <c r="D27" i="48"/>
  <c r="C27" i="48"/>
  <c r="D26" i="48"/>
  <c r="C26" i="48"/>
  <c r="D25" i="48"/>
  <c r="C25" i="48"/>
  <c r="D24" i="48"/>
  <c r="C24" i="48"/>
  <c r="D23" i="48"/>
  <c r="C23" i="48"/>
  <c r="D22" i="48"/>
  <c r="C22" i="48"/>
  <c r="D21" i="48"/>
  <c r="C21" i="48"/>
  <c r="D20" i="48"/>
  <c r="C20" i="48"/>
  <c r="D19" i="48"/>
  <c r="C19" i="48"/>
  <c r="D18" i="48"/>
  <c r="C18" i="48"/>
  <c r="D17" i="48"/>
  <c r="C17" i="48"/>
  <c r="D14" i="48"/>
  <c r="C14" i="48"/>
  <c r="D1" i="48"/>
  <c r="G41" i="45"/>
  <c r="F41" i="45"/>
  <c r="E41" i="45"/>
  <c r="D41" i="45"/>
  <c r="G40" i="45"/>
  <c r="F40" i="45"/>
  <c r="E40" i="45"/>
  <c r="D40" i="45"/>
  <c r="G39" i="45"/>
  <c r="F39" i="45"/>
  <c r="E39" i="45"/>
  <c r="D39" i="45"/>
  <c r="G38" i="45"/>
  <c r="F38" i="45"/>
  <c r="E38" i="45"/>
  <c r="D38" i="45"/>
  <c r="G37" i="45"/>
  <c r="F37" i="45"/>
  <c r="E37" i="45"/>
  <c r="D37" i="45"/>
  <c r="G36" i="45"/>
  <c r="F36" i="45"/>
  <c r="E36" i="45"/>
  <c r="D36" i="45"/>
  <c r="G35" i="45"/>
  <c r="F35" i="45"/>
  <c r="E35" i="45"/>
  <c r="D35" i="45"/>
  <c r="G34" i="45"/>
  <c r="F34" i="45"/>
  <c r="E34" i="45"/>
  <c r="D34" i="45"/>
  <c r="G33" i="45"/>
  <c r="F33" i="45"/>
  <c r="E33" i="45"/>
  <c r="D33" i="45"/>
  <c r="G32" i="45"/>
  <c r="F32" i="45"/>
  <c r="E32" i="45"/>
  <c r="D32" i="45"/>
  <c r="G31" i="45"/>
  <c r="F31" i="45"/>
  <c r="E31" i="45"/>
  <c r="D31" i="45"/>
  <c r="G30" i="45"/>
  <c r="F30" i="45"/>
  <c r="E30" i="45"/>
  <c r="D30" i="45"/>
  <c r="G29" i="45"/>
  <c r="F29" i="45"/>
  <c r="E29" i="45"/>
  <c r="D29" i="45"/>
  <c r="G28" i="45"/>
  <c r="F28" i="45"/>
  <c r="E28" i="45"/>
  <c r="D28" i="45"/>
  <c r="G27" i="45"/>
  <c r="F27" i="45"/>
  <c r="E27" i="45"/>
  <c r="D27" i="45"/>
  <c r="G26" i="45"/>
  <c r="F26" i="45"/>
  <c r="E26" i="45"/>
  <c r="D26" i="45"/>
  <c r="G25" i="45"/>
  <c r="F25" i="45"/>
  <c r="E25" i="45"/>
  <c r="D25" i="45"/>
  <c r="G24" i="45"/>
  <c r="F24" i="45"/>
  <c r="E24" i="45"/>
  <c r="D24" i="45"/>
  <c r="G23" i="45"/>
  <c r="F23" i="45"/>
  <c r="E23" i="45"/>
  <c r="D23" i="45"/>
  <c r="G22" i="45"/>
  <c r="F22" i="45"/>
  <c r="E22" i="45"/>
  <c r="D22" i="45"/>
  <c r="G21" i="45"/>
  <c r="F21" i="45"/>
  <c r="E21" i="45"/>
  <c r="D21" i="45"/>
  <c r="G20" i="45"/>
  <c r="F20" i="45"/>
  <c r="E20" i="45"/>
  <c r="D20" i="45"/>
  <c r="G19" i="45"/>
  <c r="F19" i="45"/>
  <c r="E19" i="45"/>
  <c r="D19" i="45"/>
  <c r="G18" i="45"/>
  <c r="F18" i="45"/>
  <c r="E18" i="45"/>
  <c r="D18" i="45"/>
  <c r="G17" i="45"/>
  <c r="F17" i="45"/>
  <c r="E17" i="45"/>
  <c r="D17" i="45"/>
  <c r="G16" i="45"/>
  <c r="F16" i="45"/>
  <c r="E16" i="45"/>
  <c r="D16" i="45"/>
  <c r="G15" i="45"/>
  <c r="D15" i="45" s="1"/>
  <c r="F15" i="45"/>
  <c r="E15" i="45"/>
  <c r="C46" i="45"/>
  <c r="C45" i="45"/>
  <c r="C44" i="45"/>
  <c r="G1" i="45"/>
  <c r="D15" i="9"/>
  <c r="E16" i="9"/>
  <c r="D16" i="9"/>
  <c r="G56" i="44"/>
  <c r="G55" i="44"/>
  <c r="G54" i="44"/>
  <c r="G53" i="44"/>
  <c r="G52" i="44"/>
  <c r="G51" i="44"/>
  <c r="G50" i="44"/>
  <c r="G46" i="44"/>
  <c r="G45" i="44"/>
  <c r="G44" i="44"/>
  <c r="G43" i="44"/>
  <c r="G42" i="44"/>
  <c r="G38" i="44"/>
  <c r="G37" i="44"/>
  <c r="G36" i="44"/>
  <c r="G35" i="44"/>
  <c r="G34" i="44"/>
  <c r="G30" i="44"/>
  <c r="G29" i="44"/>
  <c r="G28" i="44"/>
  <c r="G27" i="44"/>
  <c r="G26" i="44"/>
  <c r="G22" i="44"/>
  <c r="G21" i="44"/>
  <c r="G20" i="44"/>
  <c r="G19" i="44"/>
  <c r="G18" i="44"/>
  <c r="G17" i="44"/>
  <c r="G16" i="44"/>
  <c r="G15" i="44"/>
  <c r="G14" i="44"/>
  <c r="G13" i="44"/>
  <c r="F1" i="44"/>
  <c r="G41" i="43"/>
  <c r="G40" i="43"/>
  <c r="G39" i="43"/>
  <c r="G38" i="43"/>
  <c r="G37" i="43"/>
  <c r="G36" i="43"/>
  <c r="G35" i="43"/>
  <c r="G34" i="43"/>
  <c r="G33" i="43"/>
  <c r="G32" i="43"/>
  <c r="G31" i="43"/>
  <c r="G27" i="43"/>
  <c r="G26" i="43"/>
  <c r="G25" i="43"/>
  <c r="G24" i="43"/>
  <c r="G23" i="43"/>
  <c r="G22" i="43"/>
  <c r="G21" i="43"/>
  <c r="G20" i="43"/>
  <c r="G16" i="43"/>
  <c r="G15" i="43"/>
  <c r="G14" i="43"/>
  <c r="G13" i="43"/>
  <c r="F1" i="43"/>
  <c r="G52" i="42"/>
  <c r="G51" i="42"/>
  <c r="G50" i="42"/>
  <c r="G49" i="42"/>
  <c r="G48" i="42"/>
  <c r="G44" i="42"/>
  <c r="G43" i="42"/>
  <c r="G42" i="42"/>
  <c r="G41" i="42"/>
  <c r="G40" i="42"/>
  <c r="G39" i="42"/>
  <c r="G38" i="42"/>
  <c r="G37" i="42"/>
  <c r="G36" i="42"/>
  <c r="G35" i="42"/>
  <c r="G31" i="42"/>
  <c r="G30" i="42"/>
  <c r="G29" i="42"/>
  <c r="G28" i="42"/>
  <c r="G24" i="42"/>
  <c r="G23" i="42"/>
  <c r="G22" i="42"/>
  <c r="G21" i="42"/>
  <c r="G20" i="42"/>
  <c r="G19" i="42"/>
  <c r="G18" i="42"/>
  <c r="G17" i="42"/>
  <c r="G16" i="42"/>
  <c r="G15" i="42"/>
  <c r="G14" i="42"/>
  <c r="G13" i="42"/>
  <c r="F1" i="42"/>
  <c r="G45" i="41"/>
  <c r="G44" i="41"/>
  <c r="G43" i="41"/>
  <c r="G42" i="41"/>
  <c r="G41" i="41"/>
  <c r="G40" i="41"/>
  <c r="G39" i="41"/>
  <c r="G38" i="41"/>
  <c r="G37" i="41"/>
  <c r="G36" i="41"/>
  <c r="G35" i="41"/>
  <c r="G34" i="41"/>
  <c r="G33" i="41"/>
  <c r="G29" i="41"/>
  <c r="G28" i="41"/>
  <c r="G27" i="41"/>
  <c r="G26" i="41"/>
  <c r="G25" i="41"/>
  <c r="G24" i="41"/>
  <c r="G20" i="41"/>
  <c r="G18" i="41"/>
  <c r="G17" i="41"/>
  <c r="F1" i="41"/>
  <c r="D45" i="40"/>
  <c r="C45" i="40"/>
  <c r="D44" i="40"/>
  <c r="C44" i="40"/>
  <c r="D43" i="40"/>
  <c r="C43" i="40"/>
  <c r="D42" i="40"/>
  <c r="C42" i="40"/>
  <c r="D41" i="40"/>
  <c r="C41" i="40"/>
  <c r="D36" i="40"/>
  <c r="C36" i="40"/>
  <c r="D35" i="40"/>
  <c r="C35" i="40"/>
  <c r="D34" i="40"/>
  <c r="C34" i="40"/>
  <c r="D33" i="40"/>
  <c r="C33" i="40"/>
  <c r="D32" i="40"/>
  <c r="C32" i="40"/>
  <c r="D31" i="40"/>
  <c r="C31" i="40"/>
  <c r="D30" i="40"/>
  <c r="C30" i="40"/>
  <c r="D28" i="40"/>
  <c r="C28" i="40"/>
  <c r="D27" i="40"/>
  <c r="C27" i="40"/>
  <c r="D26" i="40"/>
  <c r="C26" i="40"/>
  <c r="D25" i="40"/>
  <c r="C25" i="40"/>
  <c r="D24" i="40"/>
  <c r="C24" i="40"/>
  <c r="D23" i="40"/>
  <c r="C23" i="40"/>
  <c r="D22" i="40"/>
  <c r="C22" i="40"/>
  <c r="D21" i="40"/>
  <c r="C21" i="40"/>
  <c r="D19" i="40"/>
  <c r="C19" i="40"/>
  <c r="D18" i="40"/>
  <c r="C18" i="40"/>
  <c r="D17" i="40"/>
  <c r="C17" i="40"/>
  <c r="D16" i="40"/>
  <c r="C16" i="40"/>
  <c r="D15" i="40"/>
  <c r="C15" i="40"/>
  <c r="D14" i="40"/>
  <c r="C14" i="40"/>
  <c r="D1" i="40"/>
  <c r="D43" i="39"/>
  <c r="D37" i="39"/>
  <c r="C37" i="39"/>
  <c r="D36" i="39"/>
  <c r="C36" i="39"/>
  <c r="D35" i="39"/>
  <c r="C35" i="39"/>
  <c r="D34" i="39"/>
  <c r="C34" i="39"/>
  <c r="D33" i="39"/>
  <c r="C33" i="39"/>
  <c r="D32" i="39"/>
  <c r="C32" i="39"/>
  <c r="D31" i="39"/>
  <c r="C31" i="39"/>
  <c r="D30" i="39"/>
  <c r="C30" i="39"/>
  <c r="D29" i="39"/>
  <c r="C29" i="39"/>
  <c r="D28" i="39"/>
  <c r="C28" i="39"/>
  <c r="D27" i="39"/>
  <c r="C27" i="39"/>
  <c r="D26" i="39"/>
  <c r="C26" i="39"/>
  <c r="D25" i="39"/>
  <c r="C25" i="39"/>
  <c r="D24" i="39"/>
  <c r="C24" i="39"/>
  <c r="D23" i="39"/>
  <c r="C23" i="39"/>
  <c r="D22" i="39"/>
  <c r="C22" i="39"/>
  <c r="D21" i="39"/>
  <c r="C21" i="39"/>
  <c r="D20" i="39"/>
  <c r="C20" i="39"/>
  <c r="D19" i="39"/>
  <c r="C19" i="39"/>
  <c r="D18" i="39"/>
  <c r="C18" i="39"/>
  <c r="D17" i="39"/>
  <c r="C17" i="39"/>
  <c r="D16" i="39"/>
  <c r="C16" i="39"/>
  <c r="D15" i="39"/>
  <c r="C15" i="39"/>
  <c r="D14" i="39"/>
  <c r="C14" i="39"/>
  <c r="D1" i="39"/>
  <c r="D43" i="38"/>
  <c r="D37" i="38"/>
  <c r="C37" i="38"/>
  <c r="D36" i="38"/>
  <c r="C36" i="38"/>
  <c r="D35" i="38"/>
  <c r="C35" i="38"/>
  <c r="D34" i="38"/>
  <c r="C34" i="38"/>
  <c r="D33" i="38"/>
  <c r="C33" i="38"/>
  <c r="D32" i="38"/>
  <c r="C32" i="38"/>
  <c r="D31" i="38"/>
  <c r="C31" i="38"/>
  <c r="D30" i="38"/>
  <c r="C30" i="38"/>
  <c r="D29" i="38"/>
  <c r="C29" i="38"/>
  <c r="D28" i="38"/>
  <c r="C28" i="38"/>
  <c r="D27" i="38"/>
  <c r="C27" i="38"/>
  <c r="D26" i="38"/>
  <c r="C26" i="38"/>
  <c r="D25" i="38"/>
  <c r="C25" i="38"/>
  <c r="D24" i="38"/>
  <c r="C24" i="38"/>
  <c r="D23" i="38"/>
  <c r="C23" i="38"/>
  <c r="D22" i="38"/>
  <c r="C22" i="38"/>
  <c r="D21" i="38"/>
  <c r="C21" i="38"/>
  <c r="D20" i="38"/>
  <c r="C20" i="38"/>
  <c r="D19" i="38"/>
  <c r="C19" i="38"/>
  <c r="D18" i="38"/>
  <c r="C18" i="38"/>
  <c r="D17" i="38"/>
  <c r="C17" i="38"/>
  <c r="D16" i="38"/>
  <c r="C16" i="38"/>
  <c r="D15" i="38"/>
  <c r="C15" i="38"/>
  <c r="D14" i="38"/>
  <c r="C14" i="38"/>
  <c r="D1" i="38"/>
  <c r="D40" i="37"/>
  <c r="D36" i="37"/>
  <c r="C36" i="37"/>
  <c r="D35" i="37"/>
  <c r="C35" i="37"/>
  <c r="D34" i="37"/>
  <c r="C34" i="37"/>
  <c r="D33" i="37"/>
  <c r="C33" i="37"/>
  <c r="D32" i="37"/>
  <c r="C32" i="37"/>
  <c r="D31" i="37"/>
  <c r="C31" i="37"/>
  <c r="D30" i="37"/>
  <c r="C30" i="37"/>
  <c r="D28" i="37"/>
  <c r="C28" i="37"/>
  <c r="D27" i="37"/>
  <c r="C27" i="37"/>
  <c r="D26" i="37"/>
  <c r="C26" i="37"/>
  <c r="D25" i="37"/>
  <c r="C25" i="37"/>
  <c r="D24" i="37"/>
  <c r="C24" i="37"/>
  <c r="D23" i="37"/>
  <c r="C23" i="37"/>
  <c r="D22" i="37"/>
  <c r="C22" i="37"/>
  <c r="D21" i="37"/>
  <c r="C21" i="37"/>
  <c r="D19" i="37"/>
  <c r="C19" i="37"/>
  <c r="D18" i="37"/>
  <c r="C18" i="37"/>
  <c r="D17" i="37"/>
  <c r="C17" i="37"/>
  <c r="D16" i="37"/>
  <c r="C16" i="37"/>
  <c r="D15" i="37"/>
  <c r="C15" i="37"/>
  <c r="D14" i="37"/>
  <c r="C14" i="37"/>
  <c r="D1" i="37"/>
  <c r="C18" i="31"/>
  <c r="C17" i="31"/>
  <c r="D35" i="13"/>
  <c r="C35" i="13"/>
  <c r="G46" i="35"/>
  <c r="G44" i="35"/>
  <c r="G43" i="35"/>
  <c r="I57" i="35"/>
  <c r="G57" i="35" s="1"/>
  <c r="I56" i="35"/>
  <c r="G56" i="35" s="1"/>
  <c r="I55" i="35"/>
  <c r="G55" i="35" s="1"/>
  <c r="I54" i="35"/>
  <c r="G54" i="35" s="1"/>
  <c r="I53" i="35"/>
  <c r="G53" i="35" s="1"/>
  <c r="I52" i="35"/>
  <c r="G52" i="35" s="1"/>
  <c r="G58" i="35"/>
  <c r="G45" i="35"/>
  <c r="I39" i="35"/>
  <c r="G39" i="35" s="1"/>
  <c r="I38" i="35"/>
  <c r="G38" i="35" s="1"/>
  <c r="I37" i="35"/>
  <c r="G37" i="35" s="1"/>
  <c r="I36" i="35"/>
  <c r="G36" i="35" s="1"/>
  <c r="I35" i="35"/>
  <c r="G35" i="35" s="1"/>
  <c r="I34" i="35"/>
  <c r="G34" i="35" s="1"/>
  <c r="I33" i="35"/>
  <c r="G33" i="35" s="1"/>
  <c r="I32" i="35"/>
  <c r="G32" i="35" s="1"/>
  <c r="I31" i="35"/>
  <c r="G31" i="35" s="1"/>
  <c r="I30" i="35"/>
  <c r="G30" i="35" s="1"/>
  <c r="G49" i="35"/>
  <c r="G48" i="35"/>
  <c r="G47" i="35"/>
  <c r="G29" i="35"/>
  <c r="G28" i="35"/>
  <c r="G23" i="35"/>
  <c r="G22" i="35"/>
  <c r="G21" i="35"/>
  <c r="G20" i="35"/>
  <c r="G19" i="35"/>
  <c r="G18" i="35"/>
  <c r="G17" i="35"/>
  <c r="G16" i="35"/>
  <c r="G15" i="35"/>
  <c r="G14" i="35"/>
  <c r="F1" i="26"/>
  <c r="C18" i="13" l="1"/>
  <c r="C17" i="13"/>
  <c r="D43" i="2"/>
  <c r="C35" i="31"/>
  <c r="C15" i="31"/>
  <c r="C14" i="31"/>
  <c r="C13" i="31"/>
  <c r="C1" i="31"/>
  <c r="D36" i="21"/>
  <c r="D35" i="21"/>
  <c r="D34" i="21"/>
  <c r="D33" i="21"/>
  <c r="C15" i="12"/>
  <c r="C16" i="12"/>
  <c r="C17" i="12"/>
  <c r="C18" i="12"/>
  <c r="G42" i="6"/>
  <c r="E21" i="14"/>
  <c r="O56" i="30"/>
  <c r="P53" i="30"/>
  <c r="O42" i="30"/>
  <c r="O40" i="30"/>
  <c r="O38" i="30"/>
  <c r="P21" i="30"/>
  <c r="O20" i="30"/>
  <c r="O16" i="30"/>
  <c r="O14" i="30"/>
  <c r="M59" i="30"/>
  <c r="P59" i="30" s="1"/>
  <c r="L59" i="30"/>
  <c r="O59" i="30" s="1"/>
  <c r="M58" i="30"/>
  <c r="P58" i="30" s="1"/>
  <c r="L58" i="30"/>
  <c r="O58" i="30" s="1"/>
  <c r="M57" i="30"/>
  <c r="P57" i="30" s="1"/>
  <c r="L57" i="30"/>
  <c r="O57" i="30" s="1"/>
  <c r="M56" i="30"/>
  <c r="P56" i="30" s="1"/>
  <c r="L56" i="30"/>
  <c r="M55" i="30"/>
  <c r="P55" i="30" s="1"/>
  <c r="L55" i="30"/>
  <c r="O55" i="30" s="1"/>
  <c r="M54" i="30"/>
  <c r="P54" i="30" s="1"/>
  <c r="L54" i="30"/>
  <c r="O54" i="30" s="1"/>
  <c r="M53" i="30"/>
  <c r="L53" i="30"/>
  <c r="O53" i="30" s="1"/>
  <c r="M52" i="30"/>
  <c r="L52" i="30"/>
  <c r="M51" i="30"/>
  <c r="P51" i="30" s="1"/>
  <c r="L51" i="30"/>
  <c r="O51" i="30" s="1"/>
  <c r="M50" i="30"/>
  <c r="P50" i="30" s="1"/>
  <c r="L50" i="30"/>
  <c r="O50" i="30" s="1"/>
  <c r="M49" i="30"/>
  <c r="P49" i="30" s="1"/>
  <c r="L49" i="30"/>
  <c r="O49" i="30" s="1"/>
  <c r="M48" i="30"/>
  <c r="P48" i="30" s="1"/>
  <c r="L48" i="30"/>
  <c r="O48" i="30" s="1"/>
  <c r="M47" i="30"/>
  <c r="P47" i="30" s="1"/>
  <c r="L47" i="30"/>
  <c r="O47" i="30" s="1"/>
  <c r="M46" i="30"/>
  <c r="P46" i="30" s="1"/>
  <c r="L46" i="30"/>
  <c r="O46" i="30" s="1"/>
  <c r="M45" i="30"/>
  <c r="P45" i="30" s="1"/>
  <c r="L45" i="30"/>
  <c r="O45" i="30" s="1"/>
  <c r="M44" i="30"/>
  <c r="P44" i="30" s="1"/>
  <c r="L44" i="30"/>
  <c r="O44" i="30" s="1"/>
  <c r="M43" i="30"/>
  <c r="L43" i="30"/>
  <c r="M42" i="30"/>
  <c r="P42" i="30" s="1"/>
  <c r="L42" i="30"/>
  <c r="M41" i="30"/>
  <c r="P41" i="30" s="1"/>
  <c r="L41" i="30"/>
  <c r="O41" i="30" s="1"/>
  <c r="M40" i="30"/>
  <c r="P40" i="30" s="1"/>
  <c r="L40" i="30"/>
  <c r="M39" i="30"/>
  <c r="P39" i="30" s="1"/>
  <c r="L39" i="30"/>
  <c r="O39" i="30" s="1"/>
  <c r="M38" i="30"/>
  <c r="P38" i="30" s="1"/>
  <c r="L38" i="30"/>
  <c r="M37" i="30"/>
  <c r="P37" i="30" s="1"/>
  <c r="L37" i="30"/>
  <c r="O37" i="30" s="1"/>
  <c r="M36" i="30"/>
  <c r="L36" i="30"/>
  <c r="M35" i="30"/>
  <c r="L35" i="30"/>
  <c r="M34" i="30"/>
  <c r="L34" i="30"/>
  <c r="M33" i="30"/>
  <c r="P33" i="30" s="1"/>
  <c r="L33" i="30"/>
  <c r="O33" i="30" s="1"/>
  <c r="M32" i="30"/>
  <c r="P32" i="30" s="1"/>
  <c r="L32" i="30"/>
  <c r="O32" i="30" s="1"/>
  <c r="M31" i="30"/>
  <c r="P31" i="30" s="1"/>
  <c r="L31" i="30"/>
  <c r="O31" i="30" s="1"/>
  <c r="M30" i="30"/>
  <c r="P30" i="30" s="1"/>
  <c r="L30" i="30"/>
  <c r="O30" i="30" s="1"/>
  <c r="M29" i="30"/>
  <c r="P29" i="30" s="1"/>
  <c r="L29" i="30"/>
  <c r="O29" i="30" s="1"/>
  <c r="M28" i="30"/>
  <c r="P28" i="30" s="1"/>
  <c r="L28" i="30"/>
  <c r="O28" i="30" s="1"/>
  <c r="M27" i="30"/>
  <c r="L27" i="30"/>
  <c r="M26" i="30"/>
  <c r="L26" i="30"/>
  <c r="M25" i="30"/>
  <c r="L25" i="30"/>
  <c r="M24" i="30"/>
  <c r="P24" i="30" s="1"/>
  <c r="L24" i="30"/>
  <c r="O24" i="30" s="1"/>
  <c r="M23" i="30"/>
  <c r="P23" i="30" s="1"/>
  <c r="L23" i="30"/>
  <c r="O23" i="30" s="1"/>
  <c r="M22" i="30"/>
  <c r="P22" i="30" s="1"/>
  <c r="L22" i="30"/>
  <c r="O22" i="30" s="1"/>
  <c r="M21" i="30"/>
  <c r="L21" i="30"/>
  <c r="O21" i="30" s="1"/>
  <c r="M20" i="30"/>
  <c r="P20" i="30" s="1"/>
  <c r="L20" i="30"/>
  <c r="M19" i="30"/>
  <c r="L19" i="30"/>
  <c r="M18" i="30"/>
  <c r="L18" i="30"/>
  <c r="M17" i="30"/>
  <c r="P17" i="30" s="1"/>
  <c r="L17" i="30"/>
  <c r="O17" i="30" s="1"/>
  <c r="M16" i="30"/>
  <c r="P16" i="30" s="1"/>
  <c r="L16" i="30"/>
  <c r="M15" i="30"/>
  <c r="P15" i="30" s="1"/>
  <c r="L15" i="30"/>
  <c r="O15" i="30" s="1"/>
  <c r="M14" i="30"/>
  <c r="P14" i="30" s="1"/>
  <c r="L14" i="30"/>
  <c r="M13" i="30"/>
  <c r="L13" i="30"/>
  <c r="M12" i="30"/>
  <c r="L12" i="30"/>
  <c r="M11" i="30"/>
  <c r="P11" i="30" s="1"/>
  <c r="L11" i="30"/>
  <c r="O11" i="30" s="1"/>
  <c r="M10" i="30"/>
  <c r="P10" i="30" s="1"/>
  <c r="L10" i="30"/>
  <c r="O10" i="30" s="1"/>
  <c r="M9" i="30"/>
  <c r="P9" i="30" s="1"/>
  <c r="L9" i="30"/>
  <c r="O9" i="30" s="1"/>
  <c r="D59" i="30"/>
  <c r="C59" i="30"/>
  <c r="D58" i="30"/>
  <c r="C58" i="30"/>
  <c r="D57" i="30"/>
  <c r="C57" i="30"/>
  <c r="D56" i="30"/>
  <c r="C56" i="30"/>
  <c r="D55" i="30"/>
  <c r="C55" i="30"/>
  <c r="D54" i="30"/>
  <c r="C54" i="30"/>
  <c r="D53" i="30"/>
  <c r="C53" i="30"/>
  <c r="D51" i="30"/>
  <c r="C51" i="30"/>
  <c r="D50" i="30"/>
  <c r="C50" i="30"/>
  <c r="D49" i="30"/>
  <c r="C49" i="30"/>
  <c r="D48" i="30"/>
  <c r="C48" i="30"/>
  <c r="D47" i="30"/>
  <c r="C47" i="30"/>
  <c r="D46" i="30"/>
  <c r="C46" i="30"/>
  <c r="D45" i="30"/>
  <c r="C45" i="30"/>
  <c r="D44" i="30"/>
  <c r="C44" i="30"/>
  <c r="D42" i="30"/>
  <c r="C42" i="30"/>
  <c r="D41" i="30"/>
  <c r="C41" i="30"/>
  <c r="D40" i="30"/>
  <c r="C40" i="30"/>
  <c r="D39" i="30"/>
  <c r="C39" i="30"/>
  <c r="D38" i="30"/>
  <c r="C38" i="30"/>
  <c r="D37" i="30"/>
  <c r="C37" i="30"/>
  <c r="D33" i="30"/>
  <c r="C33" i="30"/>
  <c r="D32" i="30"/>
  <c r="C32" i="30"/>
  <c r="D31" i="30"/>
  <c r="C31" i="30"/>
  <c r="D30" i="30"/>
  <c r="C30" i="30"/>
  <c r="D29" i="30"/>
  <c r="C29" i="30"/>
  <c r="D28" i="30"/>
  <c r="C28" i="30"/>
  <c r="D24" i="30"/>
  <c r="C24" i="30"/>
  <c r="D23" i="30"/>
  <c r="C23" i="30"/>
  <c r="D22" i="30"/>
  <c r="C22" i="30"/>
  <c r="D21" i="30"/>
  <c r="C21" i="30"/>
  <c r="D20" i="30"/>
  <c r="C20" i="30"/>
  <c r="D17" i="30"/>
  <c r="C17" i="30"/>
  <c r="D16" i="30"/>
  <c r="C16" i="30"/>
  <c r="D15" i="30"/>
  <c r="C15" i="30"/>
  <c r="D14" i="30"/>
  <c r="C14" i="30"/>
  <c r="D11" i="30"/>
  <c r="C11" i="30"/>
  <c r="D10" i="30"/>
  <c r="C10" i="30"/>
  <c r="D9" i="30"/>
  <c r="C9" i="30"/>
  <c r="D39" i="29"/>
  <c r="C39" i="29"/>
  <c r="D38" i="29"/>
  <c r="C38" i="29"/>
  <c r="D37" i="29"/>
  <c r="C37" i="29"/>
  <c r="D36" i="29"/>
  <c r="C36" i="29"/>
  <c r="D35" i="29"/>
  <c r="C35" i="29"/>
  <c r="D34" i="29"/>
  <c r="C34" i="29"/>
  <c r="D30" i="29"/>
  <c r="C30" i="29"/>
  <c r="D29" i="29"/>
  <c r="C29" i="29"/>
  <c r="D28" i="29"/>
  <c r="C28" i="29"/>
  <c r="D27" i="29"/>
  <c r="C27" i="29"/>
  <c r="D26" i="29"/>
  <c r="C26" i="29"/>
  <c r="D23" i="29"/>
  <c r="C23" i="29"/>
  <c r="D22" i="29"/>
  <c r="C22" i="29"/>
  <c r="D21" i="29"/>
  <c r="C21" i="29"/>
  <c r="D20" i="29"/>
  <c r="C20" i="29"/>
  <c r="D17" i="29"/>
  <c r="C17" i="29"/>
  <c r="D16" i="29"/>
  <c r="C16" i="29"/>
  <c r="D15" i="29"/>
  <c r="C15" i="29"/>
  <c r="D1" i="29"/>
  <c r="D41" i="11"/>
  <c r="D41" i="4"/>
  <c r="D65" i="12"/>
  <c r="D69" i="13"/>
  <c r="D55" i="5"/>
  <c r="D65" i="8"/>
  <c r="D65" i="16"/>
  <c r="D65" i="17"/>
  <c r="D65" i="18"/>
  <c r="D65" i="19"/>
  <c r="D65" i="20"/>
  <c r="D64" i="21"/>
  <c r="D66" i="9"/>
  <c r="D15" i="5"/>
  <c r="G1" i="22"/>
  <c r="E1" i="9"/>
  <c r="D1" i="21"/>
  <c r="E1" i="20"/>
  <c r="F1" i="19"/>
  <c r="F1" i="18"/>
  <c r="D1" i="17"/>
  <c r="F1" i="16"/>
  <c r="E1" i="8"/>
  <c r="D1" i="5"/>
  <c r="D1" i="13"/>
  <c r="F1" i="6"/>
  <c r="C1" i="12"/>
  <c r="D1" i="4"/>
  <c r="D1" i="11"/>
  <c r="C38" i="5"/>
  <c r="C37" i="5"/>
  <c r="D27" i="21"/>
  <c r="D26" i="21"/>
  <c r="D25" i="21"/>
  <c r="D24" i="21"/>
  <c r="D23" i="21"/>
  <c r="D22" i="21"/>
  <c r="C36" i="8"/>
  <c r="C36" i="16"/>
  <c r="C37" i="20"/>
  <c r="C37" i="19"/>
  <c r="C36" i="18"/>
  <c r="C21" i="17"/>
  <c r="C20" i="17"/>
  <c r="C48" i="22" l="1"/>
  <c r="C47" i="22"/>
  <c r="C46" i="22"/>
  <c r="G43" i="22"/>
  <c r="F43" i="22"/>
  <c r="E43" i="22"/>
  <c r="D43" i="22"/>
  <c r="G42" i="22"/>
  <c r="F42" i="22"/>
  <c r="E42" i="22"/>
  <c r="D42" i="22"/>
  <c r="G41" i="22"/>
  <c r="F41" i="22"/>
  <c r="E41" i="22"/>
  <c r="D41" i="22"/>
  <c r="G40" i="22"/>
  <c r="F40" i="22"/>
  <c r="E40" i="22"/>
  <c r="D40" i="22"/>
  <c r="G39" i="22"/>
  <c r="F39" i="22"/>
  <c r="E39" i="22"/>
  <c r="D39" i="22"/>
  <c r="G38" i="22"/>
  <c r="F38" i="22"/>
  <c r="E38" i="22"/>
  <c r="D38" i="22"/>
  <c r="F37" i="22"/>
  <c r="E37" i="22"/>
  <c r="D37" i="22"/>
  <c r="G36" i="22"/>
  <c r="F36" i="22"/>
  <c r="E36" i="22"/>
  <c r="D36" i="22"/>
  <c r="G35" i="22"/>
  <c r="F35" i="22"/>
  <c r="E35" i="22"/>
  <c r="D35" i="22"/>
  <c r="G34" i="22"/>
  <c r="F34" i="22"/>
  <c r="E34" i="22"/>
  <c r="D34" i="22"/>
  <c r="G33" i="22"/>
  <c r="F33" i="22"/>
  <c r="E33" i="22"/>
  <c r="D33" i="22"/>
  <c r="G32" i="22"/>
  <c r="F32" i="22"/>
  <c r="E32" i="22"/>
  <c r="D32" i="22"/>
  <c r="G31" i="22"/>
  <c r="F31" i="22"/>
  <c r="E31" i="22"/>
  <c r="D31" i="22"/>
  <c r="G30" i="22"/>
  <c r="F30" i="22"/>
  <c r="E30" i="22"/>
  <c r="D30" i="22"/>
  <c r="G29" i="22"/>
  <c r="F29" i="22"/>
  <c r="E29" i="22"/>
  <c r="D29" i="22"/>
  <c r="G28" i="22"/>
  <c r="F28" i="22"/>
  <c r="E28" i="22"/>
  <c r="D28" i="22"/>
  <c r="G27" i="22"/>
  <c r="F27" i="22"/>
  <c r="E27" i="22"/>
  <c r="D27" i="22"/>
  <c r="G26" i="22"/>
  <c r="F26" i="22"/>
  <c r="E26" i="22"/>
  <c r="D26" i="22"/>
  <c r="G25" i="22"/>
  <c r="F25" i="22"/>
  <c r="E25" i="22"/>
  <c r="D25" i="22"/>
  <c r="G24" i="22"/>
  <c r="F24" i="22"/>
  <c r="E24" i="22"/>
  <c r="D24" i="22"/>
  <c r="G23" i="22"/>
  <c r="F23" i="22"/>
  <c r="E23" i="22"/>
  <c r="D23" i="22"/>
  <c r="G22" i="22"/>
  <c r="F22" i="22"/>
  <c r="E22" i="22"/>
  <c r="D22" i="22"/>
  <c r="G21" i="22"/>
  <c r="F21" i="22"/>
  <c r="E21" i="22"/>
  <c r="D21" i="22"/>
  <c r="G20" i="22"/>
  <c r="F20" i="22"/>
  <c r="E20" i="22"/>
  <c r="D20" i="22"/>
  <c r="G19" i="22"/>
  <c r="F19" i="22"/>
  <c r="E19" i="22"/>
  <c r="D19" i="22"/>
  <c r="G18" i="22"/>
  <c r="F18" i="22"/>
  <c r="E18" i="22"/>
  <c r="D18" i="22"/>
  <c r="G17" i="22"/>
  <c r="F17" i="22"/>
  <c r="E17" i="22"/>
  <c r="D17" i="22"/>
  <c r="D27" i="9"/>
  <c r="E22" i="9"/>
  <c r="D22" i="9"/>
  <c r="E21" i="9"/>
  <c r="D21" i="9"/>
  <c r="E15" i="9"/>
  <c r="D16" i="21"/>
  <c r="C16" i="21"/>
  <c r="D15" i="21"/>
  <c r="C15" i="21"/>
  <c r="D14" i="21"/>
  <c r="C14" i="21"/>
  <c r="D13" i="21"/>
  <c r="C13" i="21"/>
  <c r="E35" i="20"/>
  <c r="D35" i="20"/>
  <c r="C35" i="20"/>
  <c r="E34" i="20"/>
  <c r="D34" i="20"/>
  <c r="C34" i="20"/>
  <c r="E33" i="20"/>
  <c r="D33" i="20"/>
  <c r="C33" i="20"/>
  <c r="E32" i="20"/>
  <c r="D32" i="20"/>
  <c r="C32" i="20"/>
  <c r="E31" i="20"/>
  <c r="D31" i="20"/>
  <c r="C31" i="20"/>
  <c r="E30" i="20"/>
  <c r="D30" i="20"/>
  <c r="C30" i="20"/>
  <c r="E29" i="20"/>
  <c r="D29" i="20"/>
  <c r="C29" i="20"/>
  <c r="E28" i="20"/>
  <c r="D28" i="20"/>
  <c r="C28" i="20"/>
  <c r="E27" i="20"/>
  <c r="D27" i="20"/>
  <c r="C27" i="20"/>
  <c r="E26" i="20"/>
  <c r="D26" i="20"/>
  <c r="C26" i="20"/>
  <c r="E25" i="20"/>
  <c r="D25" i="20"/>
  <c r="C25" i="20"/>
  <c r="E24" i="20"/>
  <c r="D24" i="20"/>
  <c r="C24" i="20"/>
  <c r="E23" i="20"/>
  <c r="D23" i="20"/>
  <c r="C23" i="20"/>
  <c r="E22" i="20"/>
  <c r="D22" i="20"/>
  <c r="C22" i="20"/>
  <c r="E21" i="20"/>
  <c r="D21" i="20"/>
  <c r="C21" i="20"/>
  <c r="E20" i="20"/>
  <c r="D20" i="20"/>
  <c r="C20" i="20"/>
  <c r="E19" i="20"/>
  <c r="D19" i="20"/>
  <c r="C19" i="20"/>
  <c r="E18" i="20"/>
  <c r="D18" i="20"/>
  <c r="C18" i="20"/>
  <c r="E17" i="20"/>
  <c r="D17" i="20"/>
  <c r="C17" i="20"/>
  <c r="E16" i="20"/>
  <c r="D16" i="20"/>
  <c r="C16" i="20"/>
  <c r="E13" i="20"/>
  <c r="D13" i="20"/>
  <c r="C13" i="20"/>
  <c r="F35" i="19"/>
  <c r="E35" i="19"/>
  <c r="D35" i="19"/>
  <c r="C35" i="19"/>
  <c r="F34" i="19"/>
  <c r="E34" i="19"/>
  <c r="D34" i="19"/>
  <c r="C34" i="19"/>
  <c r="F33" i="19"/>
  <c r="E33" i="19"/>
  <c r="D33" i="19"/>
  <c r="C33" i="19"/>
  <c r="F32" i="19"/>
  <c r="E32" i="19"/>
  <c r="D32" i="19"/>
  <c r="C32" i="19"/>
  <c r="F31" i="19"/>
  <c r="E31" i="19"/>
  <c r="D31" i="19"/>
  <c r="C31" i="19"/>
  <c r="F30" i="19"/>
  <c r="E30" i="19"/>
  <c r="D30" i="19"/>
  <c r="C30" i="19"/>
  <c r="F29" i="19"/>
  <c r="E29" i="19"/>
  <c r="D29" i="19"/>
  <c r="C29" i="19"/>
  <c r="F28" i="19"/>
  <c r="E28" i="19"/>
  <c r="D28" i="19"/>
  <c r="C28" i="19"/>
  <c r="F27" i="19"/>
  <c r="E27" i="19"/>
  <c r="D27" i="19"/>
  <c r="C27" i="19"/>
  <c r="F26" i="19"/>
  <c r="E26" i="19"/>
  <c r="D26" i="19"/>
  <c r="C26" i="19"/>
  <c r="F25" i="19"/>
  <c r="E25" i="19"/>
  <c r="D25" i="19"/>
  <c r="C25" i="19"/>
  <c r="F24" i="19"/>
  <c r="E24" i="19"/>
  <c r="D24" i="19"/>
  <c r="C24" i="19"/>
  <c r="F23" i="19"/>
  <c r="E23" i="19"/>
  <c r="D23" i="19"/>
  <c r="C23" i="19"/>
  <c r="F22" i="19"/>
  <c r="E22" i="19"/>
  <c r="D22" i="19"/>
  <c r="C22" i="19"/>
  <c r="F21" i="19"/>
  <c r="E21" i="19"/>
  <c r="D21" i="19"/>
  <c r="C21" i="19"/>
  <c r="F20" i="19"/>
  <c r="E20" i="19"/>
  <c r="D20" i="19"/>
  <c r="C20" i="19"/>
  <c r="F19" i="19"/>
  <c r="E19" i="19"/>
  <c r="D19" i="19"/>
  <c r="C19" i="19"/>
  <c r="F18" i="19"/>
  <c r="E18" i="19"/>
  <c r="D18" i="19"/>
  <c r="C18" i="19"/>
  <c r="F17" i="19"/>
  <c r="E17" i="19"/>
  <c r="D17" i="19"/>
  <c r="C17" i="19"/>
  <c r="F16" i="19"/>
  <c r="E16" i="19"/>
  <c r="D16" i="19"/>
  <c r="C16" i="19"/>
  <c r="F13" i="19"/>
  <c r="E13" i="19"/>
  <c r="D13" i="19"/>
  <c r="C13" i="19"/>
  <c r="F34" i="18"/>
  <c r="E34" i="18"/>
  <c r="D34" i="18"/>
  <c r="C34" i="18"/>
  <c r="F33" i="18"/>
  <c r="E33" i="18"/>
  <c r="D33" i="18"/>
  <c r="C33" i="18"/>
  <c r="F32" i="18"/>
  <c r="E32" i="18"/>
  <c r="D32" i="18"/>
  <c r="C32" i="18"/>
  <c r="F31" i="18"/>
  <c r="E31" i="18"/>
  <c r="D31" i="18"/>
  <c r="C31" i="18"/>
  <c r="F30" i="18"/>
  <c r="E30" i="18"/>
  <c r="D30" i="18"/>
  <c r="C30" i="18"/>
  <c r="F29" i="18"/>
  <c r="E29" i="18"/>
  <c r="D29" i="18"/>
  <c r="C29" i="18"/>
  <c r="F28" i="18"/>
  <c r="E28" i="18"/>
  <c r="D28" i="18"/>
  <c r="C28" i="18"/>
  <c r="F27" i="18"/>
  <c r="E27" i="18"/>
  <c r="D27" i="18"/>
  <c r="C27" i="18"/>
  <c r="F26" i="18"/>
  <c r="E26" i="18"/>
  <c r="D26" i="18"/>
  <c r="C26" i="18"/>
  <c r="F25" i="18"/>
  <c r="E25" i="18"/>
  <c r="D25" i="18"/>
  <c r="C25" i="18"/>
  <c r="F24" i="18"/>
  <c r="E24" i="18"/>
  <c r="D24" i="18"/>
  <c r="C24" i="18"/>
  <c r="F23" i="18"/>
  <c r="E23" i="18"/>
  <c r="D23" i="18"/>
  <c r="C23" i="18"/>
  <c r="F22" i="18"/>
  <c r="E22" i="18"/>
  <c r="D22" i="18"/>
  <c r="C22" i="18"/>
  <c r="F21" i="18"/>
  <c r="E21" i="18"/>
  <c r="D21" i="18"/>
  <c r="C21" i="18"/>
  <c r="F20" i="18"/>
  <c r="E20" i="18"/>
  <c r="D20" i="18"/>
  <c r="C20" i="18"/>
  <c r="F19" i="18"/>
  <c r="E19" i="18"/>
  <c r="D19" i="18"/>
  <c r="C19" i="18"/>
  <c r="F18" i="18"/>
  <c r="E18" i="18"/>
  <c r="D18" i="18"/>
  <c r="C18" i="18"/>
  <c r="F17" i="18"/>
  <c r="E17" i="18"/>
  <c r="D17" i="18"/>
  <c r="C17" i="18"/>
  <c r="F16" i="18"/>
  <c r="E16" i="18"/>
  <c r="D16" i="18"/>
  <c r="C16" i="18"/>
  <c r="F15" i="18"/>
  <c r="E15" i="18"/>
  <c r="D15" i="18"/>
  <c r="C15" i="18"/>
  <c r="F12" i="18"/>
  <c r="E12" i="18"/>
  <c r="D12" i="18"/>
  <c r="C12" i="18"/>
  <c r="D18" i="17"/>
  <c r="C18" i="17"/>
  <c r="D17" i="17"/>
  <c r="C17" i="17"/>
  <c r="D16" i="17"/>
  <c r="C16" i="17"/>
  <c r="D15" i="17"/>
  <c r="C15" i="17"/>
  <c r="D12" i="17"/>
  <c r="C12" i="17"/>
  <c r="F34" i="16"/>
  <c r="E34" i="16"/>
  <c r="D34" i="16"/>
  <c r="C34" i="16"/>
  <c r="F33" i="16"/>
  <c r="E33" i="16"/>
  <c r="D33" i="16"/>
  <c r="C33" i="16"/>
  <c r="F32" i="16"/>
  <c r="E32" i="16"/>
  <c r="D32" i="16"/>
  <c r="C32" i="16"/>
  <c r="F31" i="16"/>
  <c r="E31" i="16"/>
  <c r="D31" i="16"/>
  <c r="C31" i="16"/>
  <c r="F30" i="16"/>
  <c r="E30" i="16"/>
  <c r="D30" i="16"/>
  <c r="C30" i="16"/>
  <c r="F29" i="16"/>
  <c r="E29" i="16"/>
  <c r="D29" i="16"/>
  <c r="C29" i="16"/>
  <c r="F28" i="16"/>
  <c r="E28" i="16"/>
  <c r="D28" i="16"/>
  <c r="C28" i="16"/>
  <c r="F27" i="16"/>
  <c r="E27" i="16"/>
  <c r="D27" i="16"/>
  <c r="C27" i="16"/>
  <c r="F26" i="16"/>
  <c r="E26" i="16"/>
  <c r="D26" i="16"/>
  <c r="C26" i="16"/>
  <c r="F25" i="16"/>
  <c r="E25" i="16"/>
  <c r="D25" i="16"/>
  <c r="C25" i="16"/>
  <c r="F24" i="16"/>
  <c r="E24" i="16"/>
  <c r="D24" i="16"/>
  <c r="C24" i="16"/>
  <c r="F23" i="16"/>
  <c r="E23" i="16"/>
  <c r="D23" i="16"/>
  <c r="C23" i="16"/>
  <c r="F22" i="16"/>
  <c r="E22" i="16"/>
  <c r="D22" i="16"/>
  <c r="C22" i="16"/>
  <c r="F21" i="16"/>
  <c r="E21" i="16"/>
  <c r="D21" i="16"/>
  <c r="C21" i="16"/>
  <c r="F20" i="16"/>
  <c r="E20" i="16"/>
  <c r="D20" i="16"/>
  <c r="C20" i="16"/>
  <c r="F19" i="16"/>
  <c r="E19" i="16"/>
  <c r="D19" i="16"/>
  <c r="C19" i="16"/>
  <c r="F18" i="16"/>
  <c r="E18" i="16"/>
  <c r="D18" i="16"/>
  <c r="C18" i="16"/>
  <c r="F17" i="16"/>
  <c r="E17" i="16"/>
  <c r="D17" i="16"/>
  <c r="C17" i="16"/>
  <c r="F16" i="16"/>
  <c r="E16" i="16"/>
  <c r="D16" i="16"/>
  <c r="C16" i="16"/>
  <c r="F15" i="16"/>
  <c r="E15" i="16"/>
  <c r="D15" i="16"/>
  <c r="C15" i="16"/>
  <c r="F12" i="16"/>
  <c r="E12" i="16"/>
  <c r="D12" i="16"/>
  <c r="C12" i="16"/>
  <c r="E34" i="8"/>
  <c r="D34" i="8"/>
  <c r="C34" i="8"/>
  <c r="E33" i="8"/>
  <c r="D33" i="8"/>
  <c r="C33" i="8"/>
  <c r="E32" i="8"/>
  <c r="D32" i="8"/>
  <c r="C32" i="8"/>
  <c r="E31" i="8"/>
  <c r="D31" i="8"/>
  <c r="C31" i="8"/>
  <c r="E30" i="8"/>
  <c r="D30" i="8"/>
  <c r="C30" i="8"/>
  <c r="E29" i="8"/>
  <c r="D29" i="8"/>
  <c r="C29" i="8"/>
  <c r="E28" i="8"/>
  <c r="D28" i="8"/>
  <c r="C28" i="8"/>
  <c r="E27" i="8"/>
  <c r="D27" i="8"/>
  <c r="C27" i="8"/>
  <c r="E26" i="8"/>
  <c r="D26" i="8"/>
  <c r="C26" i="8"/>
  <c r="E25" i="8"/>
  <c r="D25" i="8"/>
  <c r="C25" i="8"/>
  <c r="E24" i="8"/>
  <c r="D24" i="8"/>
  <c r="C24" i="8"/>
  <c r="E23" i="8"/>
  <c r="D23" i="8"/>
  <c r="C23" i="8"/>
  <c r="E22" i="8"/>
  <c r="D22" i="8"/>
  <c r="C22" i="8"/>
  <c r="E21" i="8"/>
  <c r="D21" i="8"/>
  <c r="C21" i="8"/>
  <c r="E20" i="8"/>
  <c r="D20" i="8"/>
  <c r="C20" i="8"/>
  <c r="E19" i="8"/>
  <c r="D19" i="8"/>
  <c r="C19" i="8"/>
  <c r="E18" i="8"/>
  <c r="D18" i="8"/>
  <c r="C18" i="8"/>
  <c r="E17" i="8"/>
  <c r="D17" i="8"/>
  <c r="C17" i="8"/>
  <c r="E16" i="8"/>
  <c r="D16" i="8"/>
  <c r="C16" i="8"/>
  <c r="E15" i="8"/>
  <c r="D15" i="8"/>
  <c r="C15" i="8"/>
  <c r="E12" i="8"/>
  <c r="D12" i="8"/>
  <c r="C12" i="8"/>
  <c r="D35" i="5"/>
  <c r="C35" i="5"/>
  <c r="D34" i="5"/>
  <c r="C34" i="5"/>
  <c r="D33" i="5"/>
  <c r="C33" i="5"/>
  <c r="D32" i="5"/>
  <c r="C32" i="5"/>
  <c r="D31" i="5"/>
  <c r="C31" i="5"/>
  <c r="D30" i="5"/>
  <c r="C30" i="5"/>
  <c r="D29" i="5"/>
  <c r="C29" i="5"/>
  <c r="D28" i="5"/>
  <c r="C28" i="5"/>
  <c r="D27" i="5"/>
  <c r="C27" i="5"/>
  <c r="D26" i="5"/>
  <c r="C26" i="5"/>
  <c r="D25" i="5"/>
  <c r="C25" i="5"/>
  <c r="D24" i="5"/>
  <c r="C24" i="5"/>
  <c r="D23" i="5"/>
  <c r="C23" i="5"/>
  <c r="D22" i="5"/>
  <c r="C22" i="5"/>
  <c r="D21" i="5"/>
  <c r="C21" i="5"/>
  <c r="D20" i="5"/>
  <c r="C20" i="5"/>
  <c r="D19" i="5"/>
  <c r="C19" i="5"/>
  <c r="D18" i="5"/>
  <c r="C18" i="5"/>
  <c r="D17" i="5"/>
  <c r="C17" i="5"/>
  <c r="D16" i="5"/>
  <c r="C16" i="5"/>
  <c r="C15" i="5"/>
  <c r="D34" i="13"/>
  <c r="C34" i="13"/>
  <c r="D33" i="13"/>
  <c r="C33" i="13"/>
  <c r="D31" i="13"/>
  <c r="C31" i="13"/>
  <c r="D26" i="13"/>
  <c r="C26" i="13"/>
  <c r="D25" i="13"/>
  <c r="C25" i="13"/>
  <c r="D24" i="13"/>
  <c r="C24" i="13"/>
  <c r="D23" i="13"/>
  <c r="C23" i="13"/>
  <c r="D22" i="13"/>
  <c r="C22" i="13"/>
  <c r="D21" i="13"/>
  <c r="C21" i="13"/>
  <c r="D20" i="13"/>
  <c r="C20" i="13"/>
  <c r="D16" i="13"/>
  <c r="C16" i="13"/>
  <c r="D15" i="13"/>
  <c r="C15" i="13"/>
  <c r="G52" i="6"/>
  <c r="G51" i="6"/>
  <c r="G50" i="6"/>
  <c r="G49" i="6"/>
  <c r="G48" i="6"/>
  <c r="G44" i="6"/>
  <c r="G43" i="6"/>
  <c r="G41" i="6"/>
  <c r="G40" i="6"/>
  <c r="G39" i="6"/>
  <c r="G38" i="6"/>
  <c r="G37" i="6"/>
  <c r="G36" i="6"/>
  <c r="G35" i="6"/>
  <c r="G34" i="6"/>
  <c r="G30" i="6"/>
  <c r="G29" i="6"/>
  <c r="G28" i="6"/>
  <c r="G27" i="6"/>
  <c r="G26" i="6"/>
  <c r="G22" i="6"/>
  <c r="G21" i="6"/>
  <c r="G20" i="6"/>
  <c r="G19" i="6"/>
  <c r="G18" i="6"/>
  <c r="G17" i="6"/>
  <c r="G16" i="6"/>
  <c r="G15" i="6"/>
  <c r="G14" i="6"/>
  <c r="G13" i="6"/>
  <c r="C23" i="12"/>
  <c r="C22" i="12"/>
  <c r="C14" i="12"/>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D1" i="2"/>
  <c r="AH15" i="14"/>
  <c r="AG9" i="14"/>
  <c r="AG12" i="14" s="1"/>
  <c r="AH12" i="14" s="1"/>
  <c r="AI12" i="14" s="1"/>
  <c r="D35" i="11"/>
  <c r="C35" i="11"/>
  <c r="D34" i="11"/>
  <c r="C34" i="11"/>
  <c r="D33" i="11"/>
  <c r="C33" i="11"/>
  <c r="D32" i="11"/>
  <c r="C32" i="11"/>
  <c r="D31" i="11"/>
  <c r="C31" i="11"/>
  <c r="D30" i="11"/>
  <c r="C30" i="11"/>
  <c r="D29" i="11"/>
  <c r="C29" i="11"/>
  <c r="D28" i="11"/>
  <c r="C28" i="11"/>
  <c r="D27" i="11"/>
  <c r="C27" i="11"/>
  <c r="D26" i="11"/>
  <c r="C26" i="11"/>
  <c r="D25" i="11"/>
  <c r="C25" i="11"/>
  <c r="D24" i="11"/>
  <c r="C24" i="11"/>
  <c r="D23" i="11"/>
  <c r="C23" i="11"/>
  <c r="D22" i="11"/>
  <c r="C22" i="11"/>
  <c r="D21" i="11"/>
  <c r="C21" i="11"/>
  <c r="D20" i="11"/>
  <c r="C20" i="11"/>
  <c r="D19" i="11"/>
  <c r="C19" i="11"/>
  <c r="D18" i="11"/>
  <c r="C18" i="11"/>
  <c r="D17" i="11"/>
  <c r="C17" i="11"/>
  <c r="D16" i="11"/>
  <c r="C16" i="11"/>
  <c r="D15" i="11"/>
  <c r="C15" i="11"/>
  <c r="D14" i="11"/>
  <c r="C14" i="11"/>
  <c r="D39" i="2"/>
  <c r="C39" i="2"/>
  <c r="D38" i="2"/>
  <c r="C38" i="2"/>
  <c r="D37" i="2"/>
  <c r="C37" i="2"/>
  <c r="D36" i="2"/>
  <c r="C36" i="2"/>
  <c r="D35" i="2"/>
  <c r="C35" i="2"/>
  <c r="D34" i="2"/>
  <c r="C34" i="2"/>
  <c r="D30" i="2"/>
  <c r="C30" i="2"/>
  <c r="D29" i="2"/>
  <c r="C29" i="2"/>
  <c r="D28" i="2"/>
  <c r="C28" i="2"/>
  <c r="D27" i="2"/>
  <c r="C27" i="2"/>
  <c r="D26" i="2"/>
  <c r="C26" i="2"/>
  <c r="C23" i="2"/>
  <c r="C22" i="2"/>
  <c r="C21" i="2"/>
  <c r="C20" i="2"/>
  <c r="D23" i="2"/>
  <c r="D22" i="2"/>
  <c r="D21" i="2"/>
  <c r="D20" i="2"/>
  <c r="D17" i="2"/>
  <c r="D16" i="2"/>
  <c r="D15" i="2"/>
  <c r="C17" i="2"/>
  <c r="C16" i="2"/>
  <c r="C15" i="2"/>
  <c r="AG10" i="14" l="1"/>
  <c r="AH10" i="14" s="1"/>
  <c r="AI10" i="14" s="1"/>
  <c r="AG11" i="14"/>
  <c r="AH11" i="14" l="1"/>
  <c r="AI11" i="14" s="1"/>
  <c r="C7" i="14" s="1"/>
  <c r="D6" i="49" l="1"/>
  <c r="A4" i="49"/>
  <c r="D6" i="48"/>
  <c r="A4" i="48"/>
  <c r="G6" i="45"/>
  <c r="A4" i="45"/>
  <c r="G6" i="44"/>
  <c r="A4" i="44"/>
  <c r="A4" i="43"/>
  <c r="G6" i="43"/>
  <c r="G6" i="42"/>
  <c r="A4" i="42"/>
  <c r="G6" i="41"/>
  <c r="A4" i="41"/>
  <c r="D6" i="40"/>
  <c r="A4" i="40"/>
  <c r="D6" i="39"/>
  <c r="A4" i="39"/>
  <c r="A4" i="38"/>
  <c r="D6" i="38"/>
  <c r="A4" i="37"/>
  <c r="D6" i="37"/>
  <c r="G6" i="35"/>
  <c r="A4" i="35"/>
  <c r="A4" i="31"/>
  <c r="C6" i="31"/>
  <c r="F21" i="14"/>
  <c r="C6" i="12"/>
  <c r="D6" i="29"/>
  <c r="A4" i="29"/>
  <c r="A1" i="26"/>
  <c r="A23" i="26"/>
  <c r="A4" i="2"/>
  <c r="A4" i="8"/>
  <c r="D6" i="5"/>
  <c r="A4" i="6"/>
  <c r="F6" i="18"/>
  <c r="A4" i="5"/>
  <c r="A4" i="21"/>
  <c r="A4" i="18"/>
  <c r="A4" i="9"/>
  <c r="A4" i="19"/>
  <c r="F6" i="16"/>
  <c r="G6" i="6"/>
  <c r="D6" i="11"/>
  <c r="A4" i="11"/>
  <c r="A4" i="16"/>
  <c r="D6" i="21"/>
  <c r="D6" i="4"/>
  <c r="A4" i="12"/>
  <c r="D6" i="17"/>
  <c r="A4" i="13"/>
  <c r="D6" i="13"/>
  <c r="E6" i="20"/>
  <c r="A4" i="22"/>
  <c r="A4" i="20"/>
  <c r="A4" i="17"/>
  <c r="E6" i="8"/>
  <c r="A4" i="4"/>
  <c r="G6" i="22"/>
  <c r="E6" i="9"/>
  <c r="F6" i="19"/>
  <c r="D6" i="2"/>
</calcChain>
</file>

<file path=xl/sharedStrings.xml><?xml version="1.0" encoding="utf-8"?>
<sst xmlns="http://schemas.openxmlformats.org/spreadsheetml/2006/main" count="2341" uniqueCount="1271">
  <si>
    <t>Dimensions</t>
  </si>
  <si>
    <t>Rustic White Oak Spalted Maple Rustic Walnut</t>
  </si>
  <si>
    <t>Brown Maple Wormy Maple Rustic Cherry Rustic Hicory Rustic Oak</t>
  </si>
  <si>
    <t>24" x 48"</t>
  </si>
  <si>
    <t>22" x 24"</t>
  </si>
  <si>
    <t>16" x 48"</t>
  </si>
  <si>
    <t>14" x 36"</t>
  </si>
  <si>
    <t>14" x 48"</t>
  </si>
  <si>
    <t>14" x 60"</t>
  </si>
  <si>
    <t>14" x 72"</t>
  </si>
  <si>
    <t>14" x 84"</t>
  </si>
  <si>
    <t>14" x 96"</t>
  </si>
  <si>
    <t>36" x 54"</t>
  </si>
  <si>
    <t>36" x 66"</t>
  </si>
  <si>
    <t>36" x 60"</t>
  </si>
  <si>
    <t>36" x 72"</t>
  </si>
  <si>
    <t>36" x 84"</t>
  </si>
  <si>
    <t>36" x 96"</t>
  </si>
  <si>
    <t>42" x 54"</t>
  </si>
  <si>
    <t>42" x 60"</t>
  </si>
  <si>
    <t>42" x 66"</t>
  </si>
  <si>
    <t>42" x 72"</t>
  </si>
  <si>
    <t>42" x 84"</t>
  </si>
  <si>
    <t>42" x 96"</t>
  </si>
  <si>
    <t>42" x 108"</t>
  </si>
  <si>
    <t>42" x 120"</t>
  </si>
  <si>
    <t>48" x 60"</t>
  </si>
  <si>
    <t>48" x 72"</t>
  </si>
  <si>
    <t>48" x 84"</t>
  </si>
  <si>
    <t>48" x 96"</t>
  </si>
  <si>
    <t>48" x 108"</t>
  </si>
  <si>
    <t>48" x 120"</t>
  </si>
  <si>
    <t>48" x 144"</t>
  </si>
  <si>
    <t>Item Number</t>
  </si>
  <si>
    <t>Live Edge Glued Up Tops</t>
  </si>
  <si>
    <t>Coffee Table Tops</t>
  </si>
  <si>
    <t>End Table Tops</t>
  </si>
  <si>
    <t>Sofa Table Tops</t>
  </si>
  <si>
    <t>24" x 54"</t>
  </si>
  <si>
    <t>28" x 54"</t>
  </si>
  <si>
    <t>24" x 24"</t>
  </si>
  <si>
    <t>24" x 28"</t>
  </si>
  <si>
    <t>28" x 28"</t>
  </si>
  <si>
    <t>16" x 54"</t>
  </si>
  <si>
    <t>16" x 60"</t>
  </si>
  <si>
    <t>16" x 66"</t>
  </si>
  <si>
    <t>16" x 72"</t>
  </si>
  <si>
    <t>VERMILION RIVER LIVE EDGE TOPS</t>
  </si>
  <si>
    <t>SOLID WOOD SLABS WITH EPOXY</t>
  </si>
  <si>
    <t>VR-18x48</t>
  </si>
  <si>
    <t>VR-18x54</t>
  </si>
  <si>
    <t>VR-18x60</t>
  </si>
  <si>
    <t>VR-18x66</t>
  </si>
  <si>
    <t>VR-18x72</t>
  </si>
  <si>
    <t>VR-20x20-SQUARE</t>
  </si>
  <si>
    <t>VR-20x20-ROUND</t>
  </si>
  <si>
    <t>VR-24x24-ROUND</t>
  </si>
  <si>
    <t>VR-24x24-SQUARE</t>
  </si>
  <si>
    <t>VR-24x36</t>
  </si>
  <si>
    <t>VR-24x42</t>
  </si>
  <si>
    <t>VR-24x48</t>
  </si>
  <si>
    <t>VR-24x60</t>
  </si>
  <si>
    <t>VR-24x72</t>
  </si>
  <si>
    <t>VR-30x30-ROUND</t>
  </si>
  <si>
    <t>VR-30x30-SQUARE</t>
  </si>
  <si>
    <t>VR-36x36-ROUND</t>
  </si>
  <si>
    <t>VR-36x36-SQUARE</t>
  </si>
  <si>
    <t>VR-36x54</t>
  </si>
  <si>
    <t>VR-36x60</t>
  </si>
  <si>
    <t>VR-36x72</t>
  </si>
  <si>
    <t>VR-36x84</t>
  </si>
  <si>
    <t>VR-42x42-ROUND</t>
  </si>
  <si>
    <t>VR-42x42-SQUARE</t>
  </si>
  <si>
    <t>VR-42x54</t>
  </si>
  <si>
    <t>VR-42x60</t>
  </si>
  <si>
    <t>VR-42x66</t>
  </si>
  <si>
    <t>VR-42x72</t>
  </si>
  <si>
    <t>VR-42x84</t>
  </si>
  <si>
    <t>VR-42x96</t>
  </si>
  <si>
    <t>VR-42x108</t>
  </si>
  <si>
    <t>VR-42x120</t>
  </si>
  <si>
    <t>VR-48x48-ROUND</t>
  </si>
  <si>
    <t>VR-48x48-SQUARE</t>
  </si>
  <si>
    <t>VR-48x60</t>
  </si>
  <si>
    <t>VR-48x72</t>
  </si>
  <si>
    <t>VR-48x96</t>
  </si>
  <si>
    <t>VR-48x108</t>
  </si>
  <si>
    <t>VR-48x120</t>
  </si>
  <si>
    <t>VR-52x52-ROUND</t>
  </si>
  <si>
    <t>VR-52x52-SQUARE</t>
  </si>
  <si>
    <t>VR-60x60-ROUND</t>
  </si>
  <si>
    <t>VR-60x60-SQUARE</t>
  </si>
  <si>
    <t>VR-72x72-ROUND</t>
  </si>
  <si>
    <t>VR-72x72-SQUARE</t>
  </si>
  <si>
    <t>18" x 48"</t>
  </si>
  <si>
    <t>18" x 54"</t>
  </si>
  <si>
    <t>18" x 60"</t>
  </si>
  <si>
    <t>18" x 66"</t>
  </si>
  <si>
    <t>18" x 72"</t>
  </si>
  <si>
    <t>20" x 20"</t>
  </si>
  <si>
    <t>24" x 36"</t>
  </si>
  <si>
    <t>24" x 42"</t>
  </si>
  <si>
    <t>24" x 60"</t>
  </si>
  <si>
    <t>24" x 72"</t>
  </si>
  <si>
    <t>30" x 30"</t>
  </si>
  <si>
    <t>36" x 36"</t>
  </si>
  <si>
    <t>42" x 42"</t>
  </si>
  <si>
    <t>48" x 48"</t>
  </si>
  <si>
    <t>52" x 52"</t>
  </si>
  <si>
    <t>60" x 60"</t>
  </si>
  <si>
    <t>72" x 72"</t>
  </si>
  <si>
    <t>Rustic Maple Rustic Cherry Wormy Maple</t>
  </si>
  <si>
    <t>Rustic Walnut Spalted Maple Rustic White Oak</t>
  </si>
  <si>
    <t>Coffee Tables</t>
  </si>
  <si>
    <t>End Tables</t>
  </si>
  <si>
    <t>Sofa Tables</t>
  </si>
  <si>
    <t>24" x 48" x 18"</t>
  </si>
  <si>
    <t>28" x 52" x 18"</t>
  </si>
  <si>
    <t>Corner Tables</t>
  </si>
  <si>
    <t>VRWF-24x48-COFFEE</t>
  </si>
  <si>
    <t>VRWF-28x52-COFFEE</t>
  </si>
  <si>
    <t>VRWF-24x24-END</t>
  </si>
  <si>
    <t>VRWF-24x28-END</t>
  </si>
  <si>
    <t>VRWF-28x28-CORNER</t>
  </si>
  <si>
    <t>VRWF-18x48-SOFA</t>
  </si>
  <si>
    <t>VRWF-18x54-SOFA</t>
  </si>
  <si>
    <t>VRWF-18x60-SOFA</t>
  </si>
  <si>
    <t>VRWF-18x72-SOFA</t>
  </si>
  <si>
    <t>24" x 24" x 24"</t>
  </si>
  <si>
    <t>24" x 28" x 24"</t>
  </si>
  <si>
    <t>28" x 28" x 24"</t>
  </si>
  <si>
    <t>16" x 48" x 30"</t>
  </si>
  <si>
    <t>VR-12-LAZY SUSAN</t>
  </si>
  <si>
    <t>VR-14-LAZY SUSAN</t>
  </si>
  <si>
    <t>VR-16-LAZY SUSAN</t>
  </si>
  <si>
    <t>VR-18-LAZY SUSAN</t>
  </si>
  <si>
    <t>12" ROUND</t>
  </si>
  <si>
    <t>14" ROUND</t>
  </si>
  <si>
    <t>16" ROUND</t>
  </si>
  <si>
    <t>18" ROUND</t>
  </si>
  <si>
    <t>Rustic Maple Rustic Walnut</t>
  </si>
  <si>
    <t>7" x 24"</t>
  </si>
  <si>
    <t>Rustic Walnut</t>
  </si>
  <si>
    <t>7" x 36"</t>
  </si>
  <si>
    <t>7" x 42"</t>
  </si>
  <si>
    <t>7" x 48"</t>
  </si>
  <si>
    <t>7" x 54"</t>
  </si>
  <si>
    <t>7" x 60"</t>
  </si>
  <si>
    <t>Item #</t>
  </si>
  <si>
    <t>Description</t>
  </si>
  <si>
    <t>Mat. Size</t>
  </si>
  <si>
    <t xml:space="preserve">Height </t>
  </si>
  <si>
    <t>Footprint</t>
  </si>
  <si>
    <t>Top Size</t>
  </si>
  <si>
    <t>Price Per Set</t>
  </si>
  <si>
    <t>End Table</t>
  </si>
  <si>
    <t>3/8 x 3</t>
  </si>
  <si>
    <t>Coffee Table</t>
  </si>
  <si>
    <t>Sofa Table</t>
  </si>
  <si>
    <t>Dining Table</t>
  </si>
  <si>
    <t>Bench</t>
  </si>
  <si>
    <t>1/2 x 5</t>
  </si>
  <si>
    <t>1/2 x 3</t>
  </si>
  <si>
    <t>14 x 34</t>
  </si>
  <si>
    <t>56 x 24</t>
  </si>
  <si>
    <t>12 x 36</t>
  </si>
  <si>
    <t>1/2 x 2</t>
  </si>
  <si>
    <t>14" Wide</t>
  </si>
  <si>
    <t>2 1/2 x 11</t>
  </si>
  <si>
    <t>Single Pedestal End Table</t>
  </si>
  <si>
    <t>18 x 18</t>
  </si>
  <si>
    <t>15 x 15</t>
  </si>
  <si>
    <t>24" Wide</t>
  </si>
  <si>
    <t>4 x 21</t>
  </si>
  <si>
    <t>20" Wide</t>
  </si>
  <si>
    <t>3 x 17</t>
  </si>
  <si>
    <t>1/2 x 4</t>
  </si>
  <si>
    <t>33" Wide</t>
  </si>
  <si>
    <t>10 x 29</t>
  </si>
  <si>
    <t>1/4 x 3</t>
  </si>
  <si>
    <t>10" Wide</t>
  </si>
  <si>
    <t>5 x 7</t>
  </si>
  <si>
    <t>Single Pedestal Dining Ht.</t>
  </si>
  <si>
    <t>33 x 33</t>
  </si>
  <si>
    <t>32 x 32</t>
  </si>
  <si>
    <t>Single Pedestal Counter Ht.</t>
  </si>
  <si>
    <t>Single Pedestal Pub Ht.</t>
  </si>
  <si>
    <t xml:space="preserve">End Table </t>
  </si>
  <si>
    <t>2" chan.</t>
  </si>
  <si>
    <t>6 x 14</t>
  </si>
  <si>
    <t>Single Pedestal Coffee Table</t>
  </si>
  <si>
    <t>21 x 21</t>
  </si>
  <si>
    <t>6 x 18</t>
  </si>
  <si>
    <t xml:space="preserve">Dining Table </t>
  </si>
  <si>
    <t>3" chan.</t>
  </si>
  <si>
    <t>Desk</t>
  </si>
  <si>
    <t>10 x 20</t>
  </si>
  <si>
    <t>6 x 11</t>
  </si>
  <si>
    <t>30 x 30</t>
  </si>
  <si>
    <t>34 x 34</t>
  </si>
  <si>
    <t>28" Wide</t>
  </si>
  <si>
    <t>12" Wide</t>
  </si>
  <si>
    <t>4 x 12</t>
  </si>
  <si>
    <t>4 x 18</t>
  </si>
  <si>
    <t>4 x 13</t>
  </si>
  <si>
    <t>Dining</t>
  </si>
  <si>
    <t>26" Wide</t>
  </si>
  <si>
    <t>26 x 26</t>
  </si>
  <si>
    <t>22 x 22</t>
  </si>
  <si>
    <t>4 x 14</t>
  </si>
  <si>
    <t>3/8 x 4</t>
  </si>
  <si>
    <t>4 x 11</t>
  </si>
  <si>
    <t>1/4 x 2</t>
  </si>
  <si>
    <t>24 x 24</t>
  </si>
  <si>
    <t>21" Wide</t>
  </si>
  <si>
    <t>17" Wide</t>
  </si>
  <si>
    <t>32" Wide</t>
  </si>
  <si>
    <t>Bench Leg</t>
  </si>
  <si>
    <t>15" Wide</t>
  </si>
  <si>
    <t>Single Ped. Dining Ht.</t>
  </si>
  <si>
    <t>Single Ped. Counter Ht.</t>
  </si>
  <si>
    <t>Single Ped. Pub Ht.</t>
  </si>
  <si>
    <t>Bar Stool Base (Finish Height 24")</t>
  </si>
  <si>
    <t>17 1/2 x 17 1/2</t>
  </si>
  <si>
    <t>Bar Stool Base (Finish Height 30")</t>
  </si>
  <si>
    <t>17 x 17</t>
  </si>
  <si>
    <t>16 x 30</t>
  </si>
  <si>
    <t>8 x 36</t>
  </si>
  <si>
    <t>16 x 45</t>
  </si>
  <si>
    <t>4 x 48</t>
  </si>
  <si>
    <t>30 x 60</t>
  </si>
  <si>
    <t xml:space="preserve">Bench   </t>
  </si>
  <si>
    <t>4 x 10</t>
  </si>
  <si>
    <t>4 x 9</t>
  </si>
  <si>
    <t>Sofa Table - 3 1/2" x 3 1/2"</t>
  </si>
  <si>
    <t>Dining Table - 5" x 5"</t>
  </si>
  <si>
    <t>25" Wide</t>
  </si>
  <si>
    <t>Bench Leg - 1 3/4" x 3 3/4"</t>
  </si>
  <si>
    <t>18 x 17</t>
  </si>
  <si>
    <t>14 x 15</t>
  </si>
  <si>
    <t>25 x 24</t>
  </si>
  <si>
    <t>22 x 21</t>
  </si>
  <si>
    <t>33 x 34</t>
  </si>
  <si>
    <t>30 x 31</t>
  </si>
  <si>
    <t>Single Ped Counter Ht.</t>
  </si>
  <si>
    <t>Single Ped Pub Ht.</t>
  </si>
  <si>
    <t>1 1/2 x3</t>
  </si>
  <si>
    <t>1 1/2 x 3</t>
  </si>
  <si>
    <t>2 x 4</t>
  </si>
  <si>
    <t>1 x 2</t>
  </si>
  <si>
    <t>2 x 14</t>
  </si>
  <si>
    <t>"</t>
  </si>
  <si>
    <t>2 x 11</t>
  </si>
  <si>
    <t>16" Wide</t>
  </si>
  <si>
    <t>27" Wide</t>
  </si>
  <si>
    <t>3 x 24</t>
  </si>
  <si>
    <t>Counter Height Dining Table</t>
  </si>
  <si>
    <t>27" Dia</t>
  </si>
  <si>
    <t>20" Dia</t>
  </si>
  <si>
    <t>3 x 12</t>
  </si>
  <si>
    <t>28 1/2" Wide</t>
  </si>
  <si>
    <t>RCT-2448</t>
  </si>
  <si>
    <t>Oak</t>
  </si>
  <si>
    <t>Brown Maple Rustic Cherry</t>
  </si>
  <si>
    <t>Rustic QSWO</t>
  </si>
  <si>
    <t>RET-2224</t>
  </si>
  <si>
    <t>22" x 24" x 24"</t>
  </si>
  <si>
    <t>RST-1648</t>
  </si>
  <si>
    <t>Benches</t>
  </si>
  <si>
    <t>RB-1436</t>
  </si>
  <si>
    <t>RB-1448</t>
  </si>
  <si>
    <t>RB-1460</t>
  </si>
  <si>
    <t>RB-1472</t>
  </si>
  <si>
    <t>RB-1484</t>
  </si>
  <si>
    <t>RB-1496</t>
  </si>
  <si>
    <t>14" x 36" x 18"</t>
  </si>
  <si>
    <t>14" x 48" x 18"</t>
  </si>
  <si>
    <t>14" x 60" x 18"</t>
  </si>
  <si>
    <t>14" x 72" x 18"</t>
  </si>
  <si>
    <t>14" x 84" x 18"</t>
  </si>
  <si>
    <t>14" x 96" x 18"</t>
  </si>
  <si>
    <t>Extenda Benches</t>
  </si>
  <si>
    <t>REB-1448-72</t>
  </si>
  <si>
    <t>REB-1448-96</t>
  </si>
  <si>
    <t>REB-1454-78</t>
  </si>
  <si>
    <t>REB-1454-102</t>
  </si>
  <si>
    <t>REB-1460-84</t>
  </si>
  <si>
    <t>REB-1460-108</t>
  </si>
  <si>
    <t>14" x 48"-72" x 18"</t>
  </si>
  <si>
    <t>14" x 48"-96" x 18"</t>
  </si>
  <si>
    <t>14" x 54"-78" x 18"</t>
  </si>
  <si>
    <t>14" x 54"-102" x 18"</t>
  </si>
  <si>
    <t>14" x 60"-84" x 18"</t>
  </si>
  <si>
    <t>14" x 60"-108" x 18"</t>
  </si>
  <si>
    <t>MCT-2448</t>
  </si>
  <si>
    <t>MET-2224</t>
  </si>
  <si>
    <t>MST-1648</t>
  </si>
  <si>
    <t>MB-1236</t>
  </si>
  <si>
    <t>MB-1248</t>
  </si>
  <si>
    <t>MB-1260</t>
  </si>
  <si>
    <t>MB-1272</t>
  </si>
  <si>
    <t>MB-1284</t>
  </si>
  <si>
    <t>MB-1296</t>
  </si>
  <si>
    <t>MEB-1248-72</t>
  </si>
  <si>
    <t>MEB-1248-96</t>
  </si>
  <si>
    <t>MEB-1254-78</t>
  </si>
  <si>
    <t>MEB-1254-102</t>
  </si>
  <si>
    <t>MEB-1260-84</t>
  </si>
  <si>
    <t>MEB-1260-108</t>
  </si>
  <si>
    <t>12" x 36" x 18"</t>
  </si>
  <si>
    <t>12" x 48" x 18"</t>
  </si>
  <si>
    <t>12" x 60" x 18"</t>
  </si>
  <si>
    <t>12" x 72" x 18"</t>
  </si>
  <si>
    <t>12" x 84" x 18"</t>
  </si>
  <si>
    <t>12" x 96" x 18"</t>
  </si>
  <si>
    <t>12" x 48"-72" x 18"</t>
  </si>
  <si>
    <t>12" x 48"-96" x 18"</t>
  </si>
  <si>
    <t>12" x 54"-78" x 18"</t>
  </si>
  <si>
    <t>12" x 54"-102" x 18"</t>
  </si>
  <si>
    <t>12" x 60"-84" x 18"</t>
  </si>
  <si>
    <t>12" x 60"-108" x 18"</t>
  </si>
  <si>
    <t>18" x 48" x 30"</t>
  </si>
  <si>
    <t>Rustic Walnut Rustic QSWO</t>
  </si>
  <si>
    <t>CPET-2224</t>
  </si>
  <si>
    <t>CPST-1448</t>
  </si>
  <si>
    <t>14" x 48" x 30"</t>
  </si>
  <si>
    <t>CPB-1236</t>
  </si>
  <si>
    <t>CPB-1248</t>
  </si>
  <si>
    <t>CPB-1260</t>
  </si>
  <si>
    <t>CPB-1272</t>
  </si>
  <si>
    <t>CPB-1284</t>
  </si>
  <si>
    <t>CPB-1296</t>
  </si>
  <si>
    <t>Dining Tables</t>
  </si>
  <si>
    <t>CPCT - 2448</t>
  </si>
  <si>
    <t>CPD-3654</t>
  </si>
  <si>
    <t>CPD-3660</t>
  </si>
  <si>
    <t>CPD-3666</t>
  </si>
  <si>
    <t>CPD-3672</t>
  </si>
  <si>
    <t>CPD-3684</t>
  </si>
  <si>
    <t>CPD-3696</t>
  </si>
  <si>
    <t>36" x 54" x 30"</t>
  </si>
  <si>
    <t>36" x 60" x 30"</t>
  </si>
  <si>
    <t>36" x 66" x 30"</t>
  </si>
  <si>
    <t>36" x 72" x 30"</t>
  </si>
  <si>
    <t>36" x 84" x 30"</t>
  </si>
  <si>
    <t>36" x 96" x 30"</t>
  </si>
  <si>
    <t>CPD-4254</t>
  </si>
  <si>
    <t>CPD-4260</t>
  </si>
  <si>
    <t>CPD-4266</t>
  </si>
  <si>
    <t>CPD-4272</t>
  </si>
  <si>
    <t>CPD-4284</t>
  </si>
  <si>
    <t>CPD-4296</t>
  </si>
  <si>
    <t>CPD-42108</t>
  </si>
  <si>
    <t>CPD-42120</t>
  </si>
  <si>
    <t>42" x 54" x 30"</t>
  </si>
  <si>
    <t>42" x 60" x 30"</t>
  </si>
  <si>
    <t>42" x 66" x 30"</t>
  </si>
  <si>
    <t>42" x 72" x 30"</t>
  </si>
  <si>
    <t>42" x 84" x 30"</t>
  </si>
  <si>
    <t>42" x 96" x 30"</t>
  </si>
  <si>
    <t>42" x 108" x 30"</t>
  </si>
  <si>
    <t>42" x 120" x 30"</t>
  </si>
  <si>
    <t>CPD-4860</t>
  </si>
  <si>
    <t>CPD-4872</t>
  </si>
  <si>
    <t>CPD-4884</t>
  </si>
  <si>
    <t>CPD-4896</t>
  </si>
  <si>
    <t>CPD-48108</t>
  </si>
  <si>
    <t>CPD-48120</t>
  </si>
  <si>
    <t>CPD-48144</t>
  </si>
  <si>
    <t>48" x 60" x 30"</t>
  </si>
  <si>
    <t>48" x 72" x 30"</t>
  </si>
  <si>
    <t>48" x 84" x 30"</t>
  </si>
  <si>
    <t>48" x 96" x 30"</t>
  </si>
  <si>
    <t>48" x 108" x 30"</t>
  </si>
  <si>
    <t>48" x 120" x 30"</t>
  </si>
  <si>
    <t>48" x 144" x 30"</t>
  </si>
  <si>
    <t>Tops are Standard Live Edge Glue Ups</t>
  </si>
  <si>
    <t>Rustic Walnut Cherry             Elm</t>
  </si>
  <si>
    <t>Rustic Cherry</t>
  </si>
  <si>
    <t>Hickory           Oak            Wormy Maple Brown Maple Rustic Oak  Rustic QSWO Rustic Hickory</t>
  </si>
  <si>
    <t>BFPCT-2448</t>
  </si>
  <si>
    <t>BFPET-2224</t>
  </si>
  <si>
    <t>BFPST-1648</t>
  </si>
  <si>
    <t>BFPB-1236</t>
  </si>
  <si>
    <t>BFPB-1248</t>
  </si>
  <si>
    <t>BFPB-1260</t>
  </si>
  <si>
    <t>BFPB-1272</t>
  </si>
  <si>
    <t>BFPB-1284</t>
  </si>
  <si>
    <t>BFPB-1296</t>
  </si>
  <si>
    <t>BFPEB-1248-72</t>
  </si>
  <si>
    <t>BFPEB-1254-78</t>
  </si>
  <si>
    <t>BFPEB-1254-102</t>
  </si>
  <si>
    <t>BFPEB-1260-84</t>
  </si>
  <si>
    <t>BFPEB-1260-108</t>
  </si>
  <si>
    <t>BFPEB-1248-84</t>
  </si>
  <si>
    <t>12" x 48"-84" x 18"</t>
  </si>
  <si>
    <t>WPCT-2448</t>
  </si>
  <si>
    <t>WPET-2224</t>
  </si>
  <si>
    <t>WPST-1848</t>
  </si>
  <si>
    <t>WPB-1236</t>
  </si>
  <si>
    <t>WPB-1248</t>
  </si>
  <si>
    <t>WPB-1260</t>
  </si>
  <si>
    <t>WPB-1272</t>
  </si>
  <si>
    <t>WPB-1284</t>
  </si>
  <si>
    <t>WPB-1296</t>
  </si>
  <si>
    <t>WPEB-1248-72</t>
  </si>
  <si>
    <t>WPEB-1248-84</t>
  </si>
  <si>
    <t>WPEB-1254-78</t>
  </si>
  <si>
    <t>WPEB-1254-102</t>
  </si>
  <si>
    <t>WPEB-1260-84</t>
  </si>
  <si>
    <t>WPEB-1260-108</t>
  </si>
  <si>
    <t>GTCT-2448</t>
  </si>
  <si>
    <t>GTET-2224</t>
  </si>
  <si>
    <t>22" x 26" x 24"</t>
  </si>
  <si>
    <t>GTST-1448</t>
  </si>
  <si>
    <t>GTB-1436</t>
  </si>
  <si>
    <t>GTB-1448</t>
  </si>
  <si>
    <t>GTB-1460</t>
  </si>
  <si>
    <t>GTB-1472</t>
  </si>
  <si>
    <t>GTB-1484</t>
  </si>
  <si>
    <t>GTB-1496</t>
  </si>
  <si>
    <t>GTEB-1448-72</t>
  </si>
  <si>
    <t>GTEB-1448-96</t>
  </si>
  <si>
    <t>GTEB-1454-78</t>
  </si>
  <si>
    <t>GTEB-1454-102</t>
  </si>
  <si>
    <t>GTEB-1460-84</t>
  </si>
  <si>
    <t>GTEB-1460-108</t>
  </si>
  <si>
    <t>Sofa Servers</t>
  </si>
  <si>
    <t>Rustic Maple</t>
  </si>
  <si>
    <t>ESS-1213</t>
  </si>
  <si>
    <t>ESS-1418</t>
  </si>
  <si>
    <t>BARN FLOOR PLANK COLLECTION</t>
  </si>
  <si>
    <t>CENTRAL PARK COLLECTION</t>
  </si>
  <si>
    <t>Brown Maple Wormy Maple Rustic Cherry Rustic Hickory Rustic Oak</t>
  </si>
  <si>
    <t>R</t>
  </si>
  <si>
    <t>GRANT TRESTLE COLLECTION</t>
  </si>
  <si>
    <t>MAMMOTH COLLECTION</t>
  </si>
  <si>
    <t>Rustic Hickory Brown Maple Rustic Cherry Oak</t>
  </si>
  <si>
    <t>MISSION COLLECTION</t>
  </si>
  <si>
    <t>RICHFIELD COLLECTION</t>
  </si>
  <si>
    <t>SOFA SERVERS COLLECTION</t>
  </si>
  <si>
    <t>WESTERN PLANK COLLECTION</t>
  </si>
  <si>
    <t>UWW-5015</t>
  </si>
  <si>
    <t>UWW-5020</t>
  </si>
  <si>
    <t>UWW-5060</t>
  </si>
  <si>
    <t>UWW-5070</t>
  </si>
  <si>
    <t>64" x 36" x 36"'</t>
  </si>
  <si>
    <t>52" x 36" x 36"'</t>
  </si>
  <si>
    <t>Island - Live Edge Brown Maple Top with Fracturerd Epoxy</t>
  </si>
  <si>
    <t>Must Specify for Smooth Finish - Same Price as Rough Sawn</t>
  </si>
  <si>
    <t>Options:</t>
  </si>
  <si>
    <t>Customizing is Available</t>
  </si>
  <si>
    <t>Hindged Doors instead of Barn Doors</t>
  </si>
  <si>
    <t>Finishing</t>
  </si>
  <si>
    <t>Standard</t>
  </si>
  <si>
    <t>Two-Toned</t>
  </si>
  <si>
    <t>King Bed with Regular Footboard</t>
  </si>
  <si>
    <t>UWW-605-KS-A</t>
  </si>
  <si>
    <t>UWW-605-KL-A</t>
  </si>
  <si>
    <t>UWW-605-KH-A</t>
  </si>
  <si>
    <t>King Bed with Low Footboard</t>
  </si>
  <si>
    <t>King Headboard</t>
  </si>
  <si>
    <t>UWW-605-CKS-A</t>
  </si>
  <si>
    <t>UWW-605-CKL-A</t>
  </si>
  <si>
    <t>UWW-605-CKH-A</t>
  </si>
  <si>
    <t>Cal-King Bed with Regular Footboard</t>
  </si>
  <si>
    <t>Cal-King Bed with Low Footboard</t>
  </si>
  <si>
    <t>Cal-King Headboard</t>
  </si>
  <si>
    <t>UWW-605-QS-A</t>
  </si>
  <si>
    <t>UWW-605-QL-A</t>
  </si>
  <si>
    <t>UWW-605-QH-A</t>
  </si>
  <si>
    <t>Queen Bed with Regular Footboard</t>
  </si>
  <si>
    <t>Queen Bed with Low Footboard</t>
  </si>
  <si>
    <t>Queen Headboard</t>
  </si>
  <si>
    <t>UWW-605-FS-A</t>
  </si>
  <si>
    <t>UWW-605-FL-A</t>
  </si>
  <si>
    <t>UWW-605-FH-A</t>
  </si>
  <si>
    <t>Full Bed with Regular Footboard</t>
  </si>
  <si>
    <t>Full Bed with Low Footboard</t>
  </si>
  <si>
    <t>Full Headboard</t>
  </si>
  <si>
    <t>UWW-605-TS-A</t>
  </si>
  <si>
    <t>UWW-605-TL-A</t>
  </si>
  <si>
    <t>UWW-605-TH-A</t>
  </si>
  <si>
    <t>Twinl Bed with Regular Footboard</t>
  </si>
  <si>
    <t>Twin Bed with Low Footboard</t>
  </si>
  <si>
    <t>Twin Headboard</t>
  </si>
  <si>
    <t>UWW-601-A</t>
  </si>
  <si>
    <t>UWW-602-A</t>
  </si>
  <si>
    <t>UWW-603-A</t>
  </si>
  <si>
    <t>UWW-604-A</t>
  </si>
  <si>
    <t>UWW-606-A</t>
  </si>
  <si>
    <t>UWW-607-A</t>
  </si>
  <si>
    <t>UWW-608-A</t>
  </si>
  <si>
    <t>UWW-609-A</t>
  </si>
  <si>
    <t>UWW-610-A</t>
  </si>
  <si>
    <t>UWW-611-A</t>
  </si>
  <si>
    <t>UWW-612-A</t>
  </si>
  <si>
    <t>UWW-613-A</t>
  </si>
  <si>
    <t>Mirror for High Dresser</t>
  </si>
  <si>
    <t>Low Dresser</t>
  </si>
  <si>
    <t>Armoire with Shelves</t>
  </si>
  <si>
    <t>Gentlemen's Chest</t>
  </si>
  <si>
    <t>Lingerie Chest</t>
  </si>
  <si>
    <t>Blanket Chest</t>
  </si>
  <si>
    <t>Mirror for Low Dresser</t>
  </si>
  <si>
    <t>1 - Drawer Nightstand</t>
  </si>
  <si>
    <t>Mule Chest</t>
  </si>
  <si>
    <t>3 - Drawer Nightstand</t>
  </si>
  <si>
    <t>6 - Drawer Chest</t>
  </si>
  <si>
    <t>High 9 - Drawer Dresser</t>
  </si>
  <si>
    <t xml:space="preserve"> </t>
  </si>
  <si>
    <t>64" x  23" x 47"</t>
  </si>
  <si>
    <t>45" x  3" x 37"</t>
  </si>
  <si>
    <t>39" x  23" x 51"</t>
  </si>
  <si>
    <t>24" x  23" x 30"</t>
  </si>
  <si>
    <t>64" x  23" x 36"</t>
  </si>
  <si>
    <t>39-1/2" x  23" x 69"</t>
  </si>
  <si>
    <t>55-1/2" x  23" x 51"</t>
  </si>
  <si>
    <t>27-1/2" x  23" x 58"</t>
  </si>
  <si>
    <t>48" x  20" x 22"</t>
  </si>
  <si>
    <t>54" x  3" x 44"</t>
  </si>
  <si>
    <t>64" x  23" x 83"</t>
  </si>
  <si>
    <t>Custom Sizes Available - Contact Sales Rep for Pricing</t>
  </si>
  <si>
    <t>TAMBA COLLECTION - WITH LIVE EDGE</t>
  </si>
  <si>
    <t>UWW-605-KS</t>
  </si>
  <si>
    <t>UWW-605-KL</t>
  </si>
  <si>
    <t>UWW-605-KH</t>
  </si>
  <si>
    <t>UWW-605-CKS</t>
  </si>
  <si>
    <t>UWW-605-CKL</t>
  </si>
  <si>
    <t>UWW-605-CKH</t>
  </si>
  <si>
    <t>UWW-605-QS</t>
  </si>
  <si>
    <t>UWW-605-QL</t>
  </si>
  <si>
    <t>UWW-605-QH</t>
  </si>
  <si>
    <t>UWW-605-FS</t>
  </si>
  <si>
    <t>UWW-605-FL</t>
  </si>
  <si>
    <t>UWW-605-FH</t>
  </si>
  <si>
    <t>UWW-605-TS</t>
  </si>
  <si>
    <t>UWW-605-TL</t>
  </si>
  <si>
    <t>UWW-605-TH</t>
  </si>
  <si>
    <t>UWW-601</t>
  </si>
  <si>
    <t>UWW-602</t>
  </si>
  <si>
    <t>UWW-603</t>
  </si>
  <si>
    <t>UWW-604</t>
  </si>
  <si>
    <t>UWW-606</t>
  </si>
  <si>
    <t>UWW-607</t>
  </si>
  <si>
    <t>UWW-608</t>
  </si>
  <si>
    <t>UWW-609</t>
  </si>
  <si>
    <t>UWW-610</t>
  </si>
  <si>
    <t>UWW-611</t>
  </si>
  <si>
    <t>UWW-612</t>
  </si>
  <si>
    <t>UWW-613</t>
  </si>
  <si>
    <t>1-3/4" Live Edge Tops and Headboard Panels.</t>
  </si>
  <si>
    <t>-</t>
  </si>
  <si>
    <t>18" Wide</t>
  </si>
  <si>
    <t>GN-18x48</t>
  </si>
  <si>
    <t>GN-18x54</t>
  </si>
  <si>
    <t>GN-18x60</t>
  </si>
  <si>
    <t>GN-18x66</t>
  </si>
  <si>
    <t>GN-18x72</t>
  </si>
  <si>
    <t>GN-20x20-ROUND</t>
  </si>
  <si>
    <t>GN-20x20-SQUARE</t>
  </si>
  <si>
    <t>GN-24x24-ROUND</t>
  </si>
  <si>
    <t>GN-24x24-SQUARE</t>
  </si>
  <si>
    <t>GN-24x36</t>
  </si>
  <si>
    <t>GN-24x42</t>
  </si>
  <si>
    <t>GN-24x48</t>
  </si>
  <si>
    <t>GN-24x60</t>
  </si>
  <si>
    <t>GN-24x72</t>
  </si>
  <si>
    <t>GN-30x30-ROUND</t>
  </si>
  <si>
    <t>GN-30x30-SQUARE</t>
  </si>
  <si>
    <t>GN-36x36-ROUND</t>
  </si>
  <si>
    <t>GN-36x36-SQUARE</t>
  </si>
  <si>
    <t>GN-36x54</t>
  </si>
  <si>
    <t>GN-36x60</t>
  </si>
  <si>
    <t>GN-36x72</t>
  </si>
  <si>
    <t>GN-36x84</t>
  </si>
  <si>
    <t>GN-42x42-ROUND</t>
  </si>
  <si>
    <t>GN-42x42-SQUARE</t>
  </si>
  <si>
    <t>GN-42x54</t>
  </si>
  <si>
    <t>GN-42x60</t>
  </si>
  <si>
    <t>GN-42x66</t>
  </si>
  <si>
    <t>GN-42x72</t>
  </si>
  <si>
    <t>GN-42x84</t>
  </si>
  <si>
    <t>GN-42x96</t>
  </si>
  <si>
    <t>GN-42x108</t>
  </si>
  <si>
    <t>GN-42x120</t>
  </si>
  <si>
    <t>GN-48x48-ROUND</t>
  </si>
  <si>
    <t>GN-48x48-SQUARE</t>
  </si>
  <si>
    <t>GN-48x60</t>
  </si>
  <si>
    <t>GN-48x72</t>
  </si>
  <si>
    <t>GN-48x96</t>
  </si>
  <si>
    <t>GN-48x108</t>
  </si>
  <si>
    <t>GN-48x120</t>
  </si>
  <si>
    <t>GN-52x52-ROUND</t>
  </si>
  <si>
    <t>GN-52x52-SQUARE</t>
  </si>
  <si>
    <t>GN-60x60-ROUND</t>
  </si>
  <si>
    <t>GN-60x60-SQUARE</t>
  </si>
  <si>
    <t>GN-72x72-ROUND</t>
  </si>
  <si>
    <t>GN-72x72-SQUARE</t>
  </si>
  <si>
    <t>GNARLY LIVE EDGE TOPS</t>
  </si>
  <si>
    <t>SOLID WOOD SLABS WITH EPOXY - NO RIVER</t>
  </si>
  <si>
    <t>COOKIE SLAB TOPS</t>
  </si>
  <si>
    <t>Spalted Maple Tops</t>
  </si>
  <si>
    <t>CS-20-24</t>
  </si>
  <si>
    <t>20" TO 24" DIAMETER</t>
  </si>
  <si>
    <t>Price</t>
  </si>
  <si>
    <t>CS-25-32</t>
  </si>
  <si>
    <t>25" TO 32" DIAMETER</t>
  </si>
  <si>
    <t>CS-33-40</t>
  </si>
  <si>
    <t>33" TO 40" DIAMETER</t>
  </si>
  <si>
    <t>CS-41-48</t>
  </si>
  <si>
    <t>41" TO 48" DIAMETER</t>
  </si>
  <si>
    <t>49" TO 54" DIAMETER</t>
  </si>
  <si>
    <t>CS-49-54</t>
  </si>
  <si>
    <t>Buckeye Burl Tops</t>
  </si>
  <si>
    <t>BB-41-48</t>
  </si>
  <si>
    <t>BB-49-54</t>
  </si>
  <si>
    <t>22 x 14</t>
  </si>
  <si>
    <t>14 x 32</t>
  </si>
  <si>
    <t>12 x 10</t>
  </si>
  <si>
    <t>13 x 15</t>
  </si>
  <si>
    <t>12 x 14</t>
  </si>
  <si>
    <t>14 x 14</t>
  </si>
  <si>
    <t>Small End Table</t>
  </si>
  <si>
    <t>1/4 x 4</t>
  </si>
  <si>
    <t>1/4 x 5</t>
  </si>
  <si>
    <t>1/4 x 6</t>
  </si>
  <si>
    <t>1/4 x 7</t>
  </si>
  <si>
    <t>1/4 x 8</t>
  </si>
  <si>
    <t>1/4 x 9</t>
  </si>
  <si>
    <t>1/4 x 10</t>
  </si>
  <si>
    <t>1/4 x 11</t>
  </si>
  <si>
    <t>1/4 x 12</t>
  </si>
  <si>
    <t>1/4 x 13</t>
  </si>
  <si>
    <t>1/4 x 1.5</t>
  </si>
  <si>
    <t>8 x 12</t>
  </si>
  <si>
    <t>15  x 15</t>
  </si>
  <si>
    <t>4  x 18</t>
  </si>
  <si>
    <t>4  x 10</t>
  </si>
  <si>
    <t>End Table - 3 1/2" x 3 1/2"</t>
  </si>
  <si>
    <t>Coffee Table - 3 1/2" x 3 1/2"</t>
  </si>
  <si>
    <t>19" Wide</t>
  </si>
  <si>
    <t>6 x 16</t>
  </si>
  <si>
    <t>15.5" Wide</t>
  </si>
  <si>
    <t>17.5" Wide</t>
  </si>
  <si>
    <t>Single Pedestal End  Table</t>
  </si>
  <si>
    <t>3 x 14</t>
  </si>
  <si>
    <t>VR-48x84</t>
  </si>
  <si>
    <t>10" x 22" x 25"</t>
  </si>
  <si>
    <t>12" x 13" x 29"</t>
  </si>
  <si>
    <t>14" x 18" x 29"</t>
  </si>
  <si>
    <t>DESIGNED TO GO OVER ARM OF SOFA</t>
  </si>
  <si>
    <t>Wormy Maple with Brown Maple Live Edge Tops</t>
  </si>
  <si>
    <t>MMCT-2448</t>
  </si>
  <si>
    <t>MMET-2224</t>
  </si>
  <si>
    <t>MMST-1848</t>
  </si>
  <si>
    <t>Bench Tops  1-3/4" Thick</t>
  </si>
  <si>
    <t>Occasional Table Tops  1-5/8" Thick</t>
  </si>
  <si>
    <t>Table Tops  1-3/4" Thick</t>
  </si>
  <si>
    <t>Desks</t>
  </si>
  <si>
    <t>VRWF-28x54-DESK</t>
  </si>
  <si>
    <t>VRWF-28x60-DESK</t>
  </si>
  <si>
    <t>VRWF-28x66-DESK</t>
  </si>
  <si>
    <t>VRWF-28x72-DESK</t>
  </si>
  <si>
    <t>28" x 54" x 30"</t>
  </si>
  <si>
    <t>28" x 60" x 30"</t>
  </si>
  <si>
    <t>28" x 72" x 30"</t>
  </si>
  <si>
    <t>28" x 66" x 30"</t>
  </si>
  <si>
    <t>CSS-1022</t>
  </si>
  <si>
    <t>Cookie Sofa Server</t>
  </si>
  <si>
    <t>COAT HOOK BOARDS</t>
  </si>
  <si>
    <t>CHB-7x24</t>
  </si>
  <si>
    <t>CHB-7x36</t>
  </si>
  <si>
    <t>CHB-7x42</t>
  </si>
  <si>
    <t>CHB-7x48</t>
  </si>
  <si>
    <t>CHB-7x54</t>
  </si>
  <si>
    <t>CHB-7x60</t>
  </si>
  <si>
    <t>Standard - 1 Waterfall End and 1 Wooden Sudbury Leg</t>
  </si>
  <si>
    <t>CHAIRS</t>
  </si>
  <si>
    <t>USE ANY HEARTLAND FABRICS OR BUCKEYE FABRICS</t>
  </si>
  <si>
    <t>HILTON-SC-W</t>
  </si>
  <si>
    <t>HILTON-AC-W</t>
  </si>
  <si>
    <t>WOOD SEAT AND BACK</t>
  </si>
  <si>
    <t>FABRIC SEAT AND BACK</t>
  </si>
  <si>
    <t>HILTON-SC-F</t>
  </si>
  <si>
    <t>HILTON-AC-F</t>
  </si>
  <si>
    <t>LEATHER SEAT AND BACK</t>
  </si>
  <si>
    <t>HILTON-SC-L</t>
  </si>
  <si>
    <t>HILTON-AC-L</t>
  </si>
  <si>
    <t>Rustic Walnut Rustic Hickory Rustic White Oak</t>
  </si>
  <si>
    <t>VISTA-SC-F</t>
  </si>
  <si>
    <t>VISTA-SC-L</t>
  </si>
  <si>
    <t>PERFORMANCE FABRIC</t>
  </si>
  <si>
    <t>LEATHER</t>
  </si>
  <si>
    <t>Cost</t>
  </si>
  <si>
    <t>Multiplier:</t>
  </si>
  <si>
    <t>Rustic Maple
Rustic Cherry
Wormy Maple</t>
  </si>
  <si>
    <t>Rustic Walnut Spalted Maple
Rustic White Oak</t>
  </si>
  <si>
    <t>B</t>
  </si>
  <si>
    <t>C</t>
  </si>
  <si>
    <t>D</t>
  </si>
  <si>
    <t>F</t>
  </si>
  <si>
    <t>G</t>
  </si>
  <si>
    <t>H</t>
  </si>
  <si>
    <t>J</t>
  </si>
  <si>
    <t>K</t>
  </si>
  <si>
    <t>L</t>
  </si>
  <si>
    <t>M</t>
  </si>
  <si>
    <t>1st</t>
  </si>
  <si>
    <t>2nd</t>
  </si>
  <si>
    <t>3rd</t>
  </si>
  <si>
    <t>text</t>
  </si>
  <si>
    <t>Code Legend</t>
  </si>
  <si>
    <t>Price Code:</t>
  </si>
  <si>
    <t>Rustic Walnut
Rustic Hickory
Rustic White Oak</t>
  </si>
  <si>
    <t>Rustic Walnut Cherry
Elm</t>
  </si>
  <si>
    <t>Hickory
Oak
Wormy Maple Brown Maple
Rustic Oak 
Rustic QSWO Rustic Hickory</t>
  </si>
  <si>
    <t>2-Tone</t>
  </si>
  <si>
    <t>2-Tone Paint &amp; Glaze</t>
  </si>
  <si>
    <t>Rustic, Rough Sawn, or Brown Maple Base with Optional Tops.</t>
  </si>
  <si>
    <t>Hard Maple
Rustic Hickory Cherry
Hickory
Elm</t>
  </si>
  <si>
    <t>Hard Maple
Rustic Hickory
Cherry
Hickory
Elm</t>
  </si>
  <si>
    <t>QSWO
Hard Maple
Rustic Hickory Cherry
Hickory
Elm</t>
  </si>
  <si>
    <t>QSWO
Hard Maple
Rustic Hickory
Cherry
Hickory
Elm</t>
  </si>
  <si>
    <t>QSWO
Hard Maple
Rustic Hickory Cherry
Hickory or Elm</t>
  </si>
  <si>
    <t>QSWO
Hard  Maple 
Rustic Hickory
Cherry
Hickory or Elm</t>
  </si>
  <si>
    <t>Hickory, Oak, Wormy Maple, Brown Maple, Rustic Oak , Rustic QSWO or
Rustic Hickory</t>
  </si>
  <si>
    <t>Date Updated</t>
  </si>
  <si>
    <t>Brown Maple,
Wormy Maple,
Rustic Cherry,
Rustic Hickory,
Rustic Oak</t>
  </si>
  <si>
    <t>Hickory, Oak, Wormy Maple, Brown Maple, Rustic Oak ,
Rustic QSWO or
Rustic Hickory</t>
  </si>
  <si>
    <t>Rustic Brown Maple,
Sap Cherry, 
Oak,
Wormy Maple</t>
  </si>
  <si>
    <t>Hickory,                         Rustic Walnut,              Rustic Cherry,              Rustic QSWO</t>
  </si>
  <si>
    <t>Entire item
Rustic Walnut</t>
  </si>
  <si>
    <t>Hickory, 
Rustic Walnut, 
 Rustic Cherry,
Rustic QSWO</t>
  </si>
  <si>
    <t>per drawer</t>
  </si>
  <si>
    <t>Soft Close Undermount Drawer Slides add</t>
  </si>
  <si>
    <t>Side Mount Soft Close Drawer Slides add</t>
  </si>
  <si>
    <t>Add Hidden Jewelry Drawer in Nightstand add</t>
  </si>
  <si>
    <t>Prices Reflect Base in Brown Maple and 2-Tone Finish</t>
  </si>
  <si>
    <t>Change Wooden Sudbury leg to Metal, Add</t>
  </si>
  <si>
    <t>For Waterfall on Both Ends of Table, Add</t>
  </si>
  <si>
    <t>Prices Below are for TOP ONLY</t>
  </si>
  <si>
    <t>For Two-Tone Finish Add</t>
  </si>
  <si>
    <t>For Paint &amp; Glaze Add</t>
  </si>
  <si>
    <t>Without Fracturerd Epoxy Subtract</t>
  </si>
  <si>
    <t>Smooth is standard on Tamba Bay Finish.  If Rough Sawn you must specify. Rough Sawn option is the same price as Smooth.</t>
  </si>
  <si>
    <t>These prices are with No Live Edge.  When ordering make sure you have the "A" at the end of the Item Number.  The "A" signifies for no Live Edge.</t>
  </si>
  <si>
    <r>
      <t xml:space="preserve">Tables below </t>
    </r>
    <r>
      <rPr>
        <b/>
        <i/>
        <sz val="12"/>
        <color theme="1"/>
        <rFont val="Tahoma"/>
        <family val="2"/>
      </rPr>
      <t>include</t>
    </r>
    <r>
      <rPr>
        <i/>
        <sz val="12"/>
        <color theme="1"/>
        <rFont val="Tahoma"/>
        <family val="2"/>
      </rPr>
      <t xml:space="preserve"> base.</t>
    </r>
  </si>
  <si>
    <t>Vista chair features a no-sag sinuous spring seat with high-density 1850 foam for lasting comfort. The back is supported by durable webbing with 1826 foam, with both seat and back padded with fiber over foam for added support, comfort, and longevity.</t>
  </si>
  <si>
    <t>18" x 54" x 30"</t>
  </si>
  <si>
    <t>18" x 60" x 30"</t>
  </si>
  <si>
    <t>18" x 72" x 30"</t>
  </si>
  <si>
    <t>TAMBA COLLECTION - WITHOUT LIVE EDGE</t>
  </si>
  <si>
    <t>Standard Live Edge Dining Tops</t>
  </si>
  <si>
    <t>Gnarly Table Tops  1-3/4" Thick</t>
  </si>
  <si>
    <t>Windsor Bases</t>
  </si>
  <si>
    <t>Sudbury Bases</t>
  </si>
  <si>
    <t>Silverton Bases</t>
  </si>
  <si>
    <t>Riverdale Bases</t>
  </si>
  <si>
    <t>Ridgeway Bases</t>
  </si>
  <si>
    <t>Railroad Bases</t>
  </si>
  <si>
    <t>Netherly Bases</t>
  </si>
  <si>
    <t>McZena Bases</t>
  </si>
  <si>
    <t>Millport Bases</t>
  </si>
  <si>
    <t>Langston Bases</t>
  </si>
  <si>
    <t>Hamilton Bases</t>
  </si>
  <si>
    <t>Hair Pin Bases</t>
  </si>
  <si>
    <t>Grant Bases</t>
  </si>
  <si>
    <t>Golden Gate Bases</t>
  </si>
  <si>
    <t>Fillmore Bases</t>
  </si>
  <si>
    <t>Eclipse Bases</t>
  </si>
  <si>
    <t>Corbett Bases</t>
  </si>
  <si>
    <t>Atlas Bases</t>
  </si>
  <si>
    <t>Architect Bases</t>
  </si>
  <si>
    <t>Ambridge Bases</t>
  </si>
  <si>
    <t>Hilton Chairs</t>
  </si>
  <si>
    <t>Vista Chairs</t>
  </si>
  <si>
    <t>Go to Table of Contents sheet and using Data/Filter, remove rows that contain a blank in column B</t>
  </si>
  <si>
    <t>Run CreateTOCFromHeadings()</t>
  </si>
  <si>
    <t>Run BoldAllCapsInColumnB()</t>
  </si>
  <si>
    <t>Run IndentIfNotUppercase()</t>
  </si>
  <si>
    <t>Note: Be sure the active sheet is Table of Contents for the following steps</t>
  </si>
  <si>
    <t>EASED EDGE TABLE TOPS</t>
  </si>
  <si>
    <t>Rustic White Oak  Rustic Walnut</t>
  </si>
  <si>
    <t>Eased Edge Glued Up Tops</t>
  </si>
  <si>
    <t>EE-24x48</t>
  </si>
  <si>
    <t>EE-24x54</t>
  </si>
  <si>
    <t>EE-28x54</t>
  </si>
  <si>
    <t>EE-22x24</t>
  </si>
  <si>
    <t>EE-24x24</t>
  </si>
  <si>
    <t>EE-24x28</t>
  </si>
  <si>
    <t>EE-28x28</t>
  </si>
  <si>
    <t>EE-16x48</t>
  </si>
  <si>
    <t>EE-16x54</t>
  </si>
  <si>
    <t>EE-16x60</t>
  </si>
  <si>
    <t>EE-16x66</t>
  </si>
  <si>
    <t>EE-16x72</t>
  </si>
  <si>
    <t>EE-14x36</t>
  </si>
  <si>
    <t>EE-14x48</t>
  </si>
  <si>
    <t>EE-14x60</t>
  </si>
  <si>
    <t>EE-14x72</t>
  </si>
  <si>
    <t>EE-14x84</t>
  </si>
  <si>
    <t>EE-14x96</t>
  </si>
  <si>
    <t>EE-36x54</t>
  </si>
  <si>
    <t>EE-36x60</t>
  </si>
  <si>
    <t>EE-36x66</t>
  </si>
  <si>
    <t>EE-36x72</t>
  </si>
  <si>
    <t>EE-36x84</t>
  </si>
  <si>
    <t>EE-36x96</t>
  </si>
  <si>
    <t>EE-42x54</t>
  </si>
  <si>
    <t>EE-42x60</t>
  </si>
  <si>
    <t>EE-42x66</t>
  </si>
  <si>
    <t>EE-42x72</t>
  </si>
  <si>
    <t>EE-42x84</t>
  </si>
  <si>
    <t>EE-42x96</t>
  </si>
  <si>
    <t>EE-42x108</t>
  </si>
  <si>
    <t>EE-42x120</t>
  </si>
  <si>
    <t>EE-48x60</t>
  </si>
  <si>
    <t>EE-48x72</t>
  </si>
  <si>
    <t>EE-48x84</t>
  </si>
  <si>
    <t>EE-48x96</t>
  </si>
  <si>
    <t>EE-48x108</t>
  </si>
  <si>
    <t>EE-48x120</t>
  </si>
  <si>
    <t>EE-48x144</t>
  </si>
  <si>
    <t>54" x 54"</t>
  </si>
  <si>
    <t>Eased Edge Rectangular Dining Tops</t>
  </si>
  <si>
    <t>Eased Edge</t>
  </si>
  <si>
    <t>Live Edge</t>
  </si>
  <si>
    <t>Dollar Differences between Live Edge and Eased Edge</t>
  </si>
  <si>
    <t>Percentage Differences between Live Edge and Eased Edge</t>
  </si>
  <si>
    <t>Comparisons</t>
  </si>
  <si>
    <t>Delete Columns A and C</t>
  </si>
  <si>
    <t>Name Column B "Page"</t>
  </si>
  <si>
    <t>Page Setup, insert custom footer: Page Number</t>
  </si>
  <si>
    <t>Create a Table of Contents &amp; add page numbers</t>
  </si>
  <si>
    <t>Ambridge-10</t>
  </si>
  <si>
    <t>Ambridge-15</t>
  </si>
  <si>
    <t>Ambridge-20</t>
  </si>
  <si>
    <t>Ambridge-30</t>
  </si>
  <si>
    <t>Ambridge-40</t>
  </si>
  <si>
    <t>Ambridge-50</t>
  </si>
  <si>
    <t>Ambridge-60</t>
  </si>
  <si>
    <t>Ambridge-70SPD</t>
  </si>
  <si>
    <t>Ambridge-70SPC</t>
  </si>
  <si>
    <t>Ambridge-70SPP</t>
  </si>
  <si>
    <t>Architect-10</t>
  </si>
  <si>
    <t>Architect-30</t>
  </si>
  <si>
    <t>Architect-40</t>
  </si>
  <si>
    <t>Architect-50</t>
  </si>
  <si>
    <t>Architect-60</t>
  </si>
  <si>
    <t>Atlas-10</t>
  </si>
  <si>
    <t>Atlas-30</t>
  </si>
  <si>
    <t>Atlas-16</t>
  </si>
  <si>
    <t>Atlas-40</t>
  </si>
  <si>
    <t>Atlas-50</t>
  </si>
  <si>
    <t>Atlas-55</t>
  </si>
  <si>
    <t>Atlas-60</t>
  </si>
  <si>
    <t>Atlas-70SPD</t>
  </si>
  <si>
    <t>Atlas-70SPC</t>
  </si>
  <si>
    <t>Atlas-70SPP</t>
  </si>
  <si>
    <t>Corbett-10</t>
  </si>
  <si>
    <t>Corbett-30</t>
  </si>
  <si>
    <t>Corbett-40</t>
  </si>
  <si>
    <t>Corbett-50</t>
  </si>
  <si>
    <t>Corbett-60</t>
  </si>
  <si>
    <t>Eclipse-15</t>
  </si>
  <si>
    <t>Eclipse-30</t>
  </si>
  <si>
    <t>Eclipse-40</t>
  </si>
  <si>
    <t>Eclipse-50</t>
  </si>
  <si>
    <t>Eclipse-60</t>
  </si>
  <si>
    <t>Eclipse-70SPD</t>
  </si>
  <si>
    <t>Eclipse-70SPC</t>
  </si>
  <si>
    <t>Eclipse-70SPP</t>
  </si>
  <si>
    <t>Fillmore-10</t>
  </si>
  <si>
    <t>Fillmore-30</t>
  </si>
  <si>
    <t>Fillmore-40</t>
  </si>
  <si>
    <t>Fillmore-50</t>
  </si>
  <si>
    <t>Fillmore-55</t>
  </si>
  <si>
    <t>Fillmore-60</t>
  </si>
  <si>
    <t>Golden Gate-10</t>
  </si>
  <si>
    <t>Golden Gate-15</t>
  </si>
  <si>
    <t>Golden Gate-16</t>
  </si>
  <si>
    <t>Golden Gate-20</t>
  </si>
  <si>
    <t>Golden Gate-30</t>
  </si>
  <si>
    <t>Golden Gate-40</t>
  </si>
  <si>
    <t>Golden Gate-50</t>
  </si>
  <si>
    <t>Golden Gate-60</t>
  </si>
  <si>
    <t>Golden Gate-70SPD</t>
  </si>
  <si>
    <t>Golden Gate-70SPC</t>
  </si>
  <si>
    <t>Golden Gate-70SPP</t>
  </si>
  <si>
    <t>Golden Gate-1222</t>
  </si>
  <si>
    <t>Golden Gate-1228</t>
  </si>
  <si>
    <t>Grant-10</t>
  </si>
  <si>
    <t>Grant-20</t>
  </si>
  <si>
    <t>Grant-30</t>
  </si>
  <si>
    <t>Grant-40</t>
  </si>
  <si>
    <t>Grant-50</t>
  </si>
  <si>
    <t>Grant-60</t>
  </si>
  <si>
    <t>Grant-70SPD</t>
  </si>
  <si>
    <t>Grant-70SPC</t>
  </si>
  <si>
    <t>Grant-70SPP</t>
  </si>
  <si>
    <t>Grant-80SPD</t>
  </si>
  <si>
    <t>Grant-80SPC</t>
  </si>
  <si>
    <t>Grant-80SPP</t>
  </si>
  <si>
    <t>Hair Pin-10</t>
  </si>
  <si>
    <t>Hair Pin-30</t>
  </si>
  <si>
    <t>Hair Pin-40</t>
  </si>
  <si>
    <t>Hair Pin-50</t>
  </si>
  <si>
    <t>Hamilton-10</t>
  </si>
  <si>
    <t>Hamilton-15</t>
  </si>
  <si>
    <t>Hamilton-20</t>
  </si>
  <si>
    <t>Hamilton-30</t>
  </si>
  <si>
    <t>Hamilton-40</t>
  </si>
  <si>
    <t>Hamilton-50</t>
  </si>
  <si>
    <t>Hamilton-60</t>
  </si>
  <si>
    <t>Hamilton-70SPD</t>
  </si>
  <si>
    <t>Hamilton-70SPC</t>
  </si>
  <si>
    <t>Hamilton-70SPP</t>
  </si>
  <si>
    <t>Langston-10</t>
  </si>
  <si>
    <t>Langston-30</t>
  </si>
  <si>
    <t>Langston-40</t>
  </si>
  <si>
    <t>Windsor-70SPD</t>
  </si>
  <si>
    <t>Langston-50</t>
  </si>
  <si>
    <t>Langston-60</t>
  </si>
  <si>
    <t>Millport-10</t>
  </si>
  <si>
    <t>Millport-30</t>
  </si>
  <si>
    <t>Millport-50</t>
  </si>
  <si>
    <t>Millport-60</t>
  </si>
  <si>
    <t>McZena-10</t>
  </si>
  <si>
    <t>McZena-16</t>
  </si>
  <si>
    <t>McZena-30</t>
  </si>
  <si>
    <t>McZena-50</t>
  </si>
  <si>
    <t>McZena-55</t>
  </si>
  <si>
    <t>McZena-60</t>
  </si>
  <si>
    <t>McZena-70SPD</t>
  </si>
  <si>
    <t>McZena-70SPC</t>
  </si>
  <si>
    <t>Railroad-10</t>
  </si>
  <si>
    <t>Railroad-15</t>
  </si>
  <si>
    <t>Railroad-16</t>
  </si>
  <si>
    <t>Railroad-30</t>
  </si>
  <si>
    <t>Railroad-40</t>
  </si>
  <si>
    <t>Railroad-50</t>
  </si>
  <si>
    <t>Railroad-55</t>
  </si>
  <si>
    <t>Railroad-60</t>
  </si>
  <si>
    <t>Railroad-70SPD</t>
  </si>
  <si>
    <t>Railroad-70SPC</t>
  </si>
  <si>
    <t>Railroad-70SPP</t>
  </si>
  <si>
    <t>Ridgeway-10</t>
  </si>
  <si>
    <t>Ridgeway-15</t>
  </si>
  <si>
    <t>Ridgeway-16</t>
  </si>
  <si>
    <t>Ridgeway-30</t>
  </si>
  <si>
    <t>Ridgeway-40</t>
  </si>
  <si>
    <t>Ridgeway-50</t>
  </si>
  <si>
    <t>Ridgeway-60</t>
  </si>
  <si>
    <t>Ridgeway-70SPD</t>
  </si>
  <si>
    <t>Ridgeway-70SPC</t>
  </si>
  <si>
    <t>Ridgeway-70SPP</t>
  </si>
  <si>
    <t>Riverdale-10</t>
  </si>
  <si>
    <t>Riverdale-30</t>
  </si>
  <si>
    <t>Riverdale-40</t>
  </si>
  <si>
    <t>Riverdale-50</t>
  </si>
  <si>
    <t>Riverdale-60</t>
  </si>
  <si>
    <t>Silverton -10</t>
  </si>
  <si>
    <t>Silverton -30</t>
  </si>
  <si>
    <t>Silverton -40</t>
  </si>
  <si>
    <t>Silverton -50</t>
  </si>
  <si>
    <t>Silverton -60</t>
  </si>
  <si>
    <t>Sudbury-10</t>
  </si>
  <si>
    <t>Sudbury-30</t>
  </si>
  <si>
    <t>Sudbury-40</t>
  </si>
  <si>
    <t>Sudbury-50</t>
  </si>
  <si>
    <t>Sudbury-60</t>
  </si>
  <si>
    <t>Windsor-10</t>
  </si>
  <si>
    <t>Windsor-30</t>
  </si>
  <si>
    <t>Windsor-40</t>
  </si>
  <si>
    <t>Windsor-50</t>
  </si>
  <si>
    <t>Windsor-55</t>
  </si>
  <si>
    <t>Windsor-60</t>
  </si>
  <si>
    <t>Starting at QuickShip, select, using the Shift key, every sheet you want a page number.</t>
  </si>
  <si>
    <t>Save as xlsm</t>
  </si>
  <si>
    <t>Create PDFs for Wholesale and Retail</t>
  </si>
  <si>
    <t>Save a copy as xlsx for distribution</t>
  </si>
  <si>
    <t>Print to Preview a copy of the price list</t>
  </si>
  <si>
    <t>Compare Preview copy and adjust page numbers in Table of Contents sheet</t>
  </si>
  <si>
    <t>Price Code</t>
  </si>
  <si>
    <t>Printed Price</t>
  </si>
  <si>
    <t>Example:</t>
  </si>
  <si>
    <t>Natural Character &amp; Customization</t>
  </si>
  <si>
    <t xml:space="preserve">Fee for this service: </t>
  </si>
  <si>
    <r>
      <t>Our live edge tables showcase the unique beauty of natural wood, including occasional </t>
    </r>
    <r>
      <rPr>
        <b/>
        <sz val="11"/>
        <color rgb="FF333333"/>
        <rFont val="Aptos Narrow"/>
        <family val="2"/>
        <scheme val="minor"/>
      </rPr>
      <t>worm trails and worm holes</t>
    </r>
    <r>
      <rPr>
        <sz val="11"/>
        <color rgb="FF333333"/>
        <rFont val="Aptos Narrow"/>
        <family val="2"/>
        <scheme val="minor"/>
      </rPr>
      <t xml:space="preserve">—features that highlight the tree’s organic history. These markings are purely aesthetic, as all wood is kiln-dried, ensuring no active pests remain.
For those who prefer a smoother surface, we offer the option to sand down worm trails and fill worm holes on the </t>
    </r>
    <r>
      <rPr>
        <u/>
        <sz val="11"/>
        <color rgb="FF333333"/>
        <rFont val="Aptos Narrow (Body)"/>
      </rPr>
      <t>edge</t>
    </r>
    <r>
      <rPr>
        <sz val="11"/>
        <color rgb="FF333333"/>
        <rFont val="Aptos Narrow"/>
        <family val="2"/>
        <scheme val="minor"/>
      </rPr>
      <t xml:space="preserve"> of table, creating a more refined look while preserving the wood’s character. Please let us know your preference when ordering.</t>
    </r>
  </si>
  <si>
    <t>Same price for Square</t>
  </si>
  <si>
    <t>LIVE EDGE TOPS</t>
  </si>
  <si>
    <t>LAZY SUSANS</t>
  </si>
  <si>
    <t>Central Park</t>
  </si>
  <si>
    <t>Rustic Hickory Brown Maple Rustic Cherry, Oak</t>
  </si>
  <si>
    <t>Fabric SEAT, Add</t>
  </si>
  <si>
    <t>Leather SEAT, Add</t>
  </si>
  <si>
    <t>Bozeman Bases</t>
  </si>
  <si>
    <t>Atlas-15</t>
  </si>
  <si>
    <t xml:space="preserve">Single Pedestal Dining Ht. </t>
  </si>
  <si>
    <t>QS-ATDT-4284-RW</t>
  </si>
  <si>
    <t>QS-ATDT-4284-RH</t>
  </si>
  <si>
    <t>QUICK SHIP PROGRAM</t>
  </si>
  <si>
    <t>QS-GGDT-4284-RH</t>
  </si>
  <si>
    <t>QS-GGDT-4284-RW</t>
  </si>
  <si>
    <t>QS-LADT-4284-RW</t>
  </si>
  <si>
    <t>QS-LADT-4284-RH</t>
  </si>
  <si>
    <t>QS-SIDT-4284-RW</t>
  </si>
  <si>
    <t>QS-SIDT-4284-RH</t>
  </si>
  <si>
    <t>QS-SUDT-4284-RW</t>
  </si>
  <si>
    <t>QS-SUDT-4284-RH</t>
  </si>
  <si>
    <t>Dining Tables, including Tops &amp; Bases</t>
  </si>
  <si>
    <t>Seating</t>
  </si>
  <si>
    <t>QS-HILTON-SC-W-RW</t>
  </si>
  <si>
    <t>QS-HILTON-SC-W-RH</t>
  </si>
  <si>
    <t>Size</t>
  </si>
  <si>
    <r>
      <t xml:space="preserve">Live Edge Table with </t>
    </r>
    <r>
      <rPr>
        <b/>
        <sz val="10"/>
        <color theme="1"/>
        <rFont val="Arial"/>
        <family val="2"/>
      </rPr>
      <t>Atlas</t>
    </r>
    <r>
      <rPr>
        <sz val="10"/>
        <color theme="1"/>
        <rFont val="Arial"/>
        <family val="2"/>
      </rPr>
      <t xml:space="preserve"> Base, Rustic </t>
    </r>
    <r>
      <rPr>
        <b/>
        <sz val="10"/>
        <color theme="1"/>
        <rFont val="Arial"/>
        <family val="2"/>
      </rPr>
      <t>Walnut</t>
    </r>
    <r>
      <rPr>
        <sz val="10"/>
        <color theme="1"/>
        <rFont val="Arial"/>
        <family val="2"/>
      </rPr>
      <t xml:space="preserve"> Top</t>
    </r>
  </si>
  <si>
    <r>
      <t xml:space="preserve">Live Edge Table with </t>
    </r>
    <r>
      <rPr>
        <b/>
        <sz val="10"/>
        <color theme="1"/>
        <rFont val="Arial"/>
        <family val="2"/>
      </rPr>
      <t>Atlas</t>
    </r>
    <r>
      <rPr>
        <sz val="10"/>
        <color theme="1"/>
        <rFont val="Arial"/>
        <family val="2"/>
      </rPr>
      <t xml:space="preserve"> Base, Rustic </t>
    </r>
    <r>
      <rPr>
        <b/>
        <sz val="10"/>
        <color theme="1"/>
        <rFont val="Arial"/>
        <family val="2"/>
      </rPr>
      <t>Hickory</t>
    </r>
    <r>
      <rPr>
        <sz val="10"/>
        <color theme="1"/>
        <rFont val="Arial"/>
        <family val="2"/>
      </rPr>
      <t xml:space="preserve"> Top</t>
    </r>
  </si>
  <si>
    <r>
      <t xml:space="preserve">Live Edge Table with </t>
    </r>
    <r>
      <rPr>
        <b/>
        <sz val="10"/>
        <color theme="1"/>
        <rFont val="Arial"/>
        <family val="2"/>
      </rPr>
      <t>Golden</t>
    </r>
    <r>
      <rPr>
        <sz val="10"/>
        <color theme="1"/>
        <rFont val="Arial"/>
        <family val="2"/>
      </rPr>
      <t xml:space="preserve"> Gate Base, Rustic </t>
    </r>
    <r>
      <rPr>
        <b/>
        <sz val="10"/>
        <color theme="1"/>
        <rFont val="Arial"/>
        <family val="2"/>
      </rPr>
      <t>Walnut</t>
    </r>
    <r>
      <rPr>
        <sz val="10"/>
        <color theme="1"/>
        <rFont val="Arial"/>
        <family val="2"/>
      </rPr>
      <t xml:space="preserve"> Top</t>
    </r>
  </si>
  <si>
    <r>
      <t xml:space="preserve">Live Edge Table with </t>
    </r>
    <r>
      <rPr>
        <b/>
        <sz val="10"/>
        <color theme="1"/>
        <rFont val="Arial"/>
        <family val="2"/>
      </rPr>
      <t>Golden</t>
    </r>
    <r>
      <rPr>
        <sz val="10"/>
        <color theme="1"/>
        <rFont val="Arial"/>
        <family val="2"/>
      </rPr>
      <t xml:space="preserve"> Gate Base, Rustic </t>
    </r>
    <r>
      <rPr>
        <b/>
        <sz val="10"/>
        <color theme="1"/>
        <rFont val="Arial"/>
        <family val="2"/>
      </rPr>
      <t>Hickory</t>
    </r>
    <r>
      <rPr>
        <sz val="10"/>
        <color theme="1"/>
        <rFont val="Arial"/>
        <family val="2"/>
      </rPr>
      <t xml:space="preserve"> Top</t>
    </r>
  </si>
  <si>
    <r>
      <t xml:space="preserve">Live Edge Table with </t>
    </r>
    <r>
      <rPr>
        <b/>
        <sz val="10"/>
        <color theme="1"/>
        <rFont val="Arial"/>
        <family val="2"/>
      </rPr>
      <t>Langston</t>
    </r>
    <r>
      <rPr>
        <sz val="10"/>
        <color theme="1"/>
        <rFont val="Arial"/>
        <family val="2"/>
      </rPr>
      <t xml:space="preserve"> Base, Rustic </t>
    </r>
    <r>
      <rPr>
        <b/>
        <sz val="10"/>
        <color theme="1"/>
        <rFont val="Arial"/>
        <family val="2"/>
      </rPr>
      <t>Walnut</t>
    </r>
    <r>
      <rPr>
        <sz val="10"/>
        <color theme="1"/>
        <rFont val="Arial"/>
        <family val="2"/>
      </rPr>
      <t xml:space="preserve"> Top</t>
    </r>
  </si>
  <si>
    <r>
      <t xml:space="preserve">Live Edge Table with </t>
    </r>
    <r>
      <rPr>
        <b/>
        <sz val="10"/>
        <color theme="1"/>
        <rFont val="Arial"/>
        <family val="2"/>
      </rPr>
      <t>Langston</t>
    </r>
    <r>
      <rPr>
        <sz val="10"/>
        <color theme="1"/>
        <rFont val="Arial"/>
        <family val="2"/>
      </rPr>
      <t xml:space="preserve"> Base, Rustic </t>
    </r>
    <r>
      <rPr>
        <b/>
        <sz val="10"/>
        <color theme="1"/>
        <rFont val="Arial"/>
        <family val="2"/>
      </rPr>
      <t>Hickory</t>
    </r>
    <r>
      <rPr>
        <sz val="10"/>
        <color theme="1"/>
        <rFont val="Arial"/>
        <family val="2"/>
      </rPr>
      <t xml:space="preserve"> Top</t>
    </r>
  </si>
  <si>
    <r>
      <t xml:space="preserve">Live Edge Table with </t>
    </r>
    <r>
      <rPr>
        <b/>
        <sz val="10"/>
        <color theme="1"/>
        <rFont val="Arial"/>
        <family val="2"/>
      </rPr>
      <t>Silverton</t>
    </r>
    <r>
      <rPr>
        <sz val="10"/>
        <color theme="1"/>
        <rFont val="Arial"/>
        <family val="2"/>
      </rPr>
      <t xml:space="preserve"> Base, Rustic </t>
    </r>
    <r>
      <rPr>
        <b/>
        <sz val="10"/>
        <color theme="1"/>
        <rFont val="Arial"/>
        <family val="2"/>
      </rPr>
      <t>Walnut</t>
    </r>
    <r>
      <rPr>
        <sz val="10"/>
        <color theme="1"/>
        <rFont val="Arial"/>
        <family val="2"/>
      </rPr>
      <t xml:space="preserve"> Top</t>
    </r>
  </si>
  <si>
    <r>
      <t xml:space="preserve">Live Edge Table with </t>
    </r>
    <r>
      <rPr>
        <b/>
        <sz val="10"/>
        <color theme="1"/>
        <rFont val="Arial"/>
        <family val="2"/>
      </rPr>
      <t>Sudbury</t>
    </r>
    <r>
      <rPr>
        <sz val="10"/>
        <color theme="1"/>
        <rFont val="Arial"/>
        <family val="2"/>
      </rPr>
      <t xml:space="preserve"> Base, Rustic </t>
    </r>
    <r>
      <rPr>
        <b/>
        <sz val="10"/>
        <color theme="1"/>
        <rFont val="Arial"/>
        <family val="2"/>
      </rPr>
      <t>Walnut</t>
    </r>
    <r>
      <rPr>
        <sz val="10"/>
        <color theme="1"/>
        <rFont val="Arial"/>
        <family val="2"/>
      </rPr>
      <t xml:space="preserve"> Top</t>
    </r>
  </si>
  <si>
    <r>
      <t xml:space="preserve">Live Edge Table with </t>
    </r>
    <r>
      <rPr>
        <b/>
        <sz val="10"/>
        <color theme="1"/>
        <rFont val="Arial"/>
        <family val="2"/>
      </rPr>
      <t>Silverton</t>
    </r>
    <r>
      <rPr>
        <sz val="10"/>
        <color theme="1"/>
        <rFont val="Arial"/>
        <family val="2"/>
      </rPr>
      <t xml:space="preserve"> Base, Rustic </t>
    </r>
    <r>
      <rPr>
        <b/>
        <sz val="10"/>
        <color theme="1"/>
        <rFont val="Arial"/>
        <family val="2"/>
      </rPr>
      <t>Hickory</t>
    </r>
    <r>
      <rPr>
        <sz val="10"/>
        <color theme="1"/>
        <rFont val="Arial"/>
        <family val="2"/>
      </rPr>
      <t xml:space="preserve"> Top</t>
    </r>
  </si>
  <si>
    <r>
      <t xml:space="preserve">Live Edge Table with </t>
    </r>
    <r>
      <rPr>
        <b/>
        <sz val="10"/>
        <color theme="1"/>
        <rFont val="Arial"/>
        <family val="2"/>
      </rPr>
      <t>Sudbury</t>
    </r>
    <r>
      <rPr>
        <sz val="10"/>
        <color theme="1"/>
        <rFont val="Arial"/>
        <family val="2"/>
      </rPr>
      <t xml:space="preserve"> Base, Rustic </t>
    </r>
    <r>
      <rPr>
        <b/>
        <sz val="10"/>
        <color theme="1"/>
        <rFont val="Arial"/>
        <family val="2"/>
      </rPr>
      <t>Hickory</t>
    </r>
    <r>
      <rPr>
        <sz val="10"/>
        <color theme="1"/>
        <rFont val="Arial"/>
        <family val="2"/>
      </rPr>
      <t xml:space="preserve"> Top</t>
    </r>
  </si>
  <si>
    <r>
      <rPr>
        <b/>
        <sz val="10"/>
        <color theme="1"/>
        <rFont val="Tahoma"/>
        <family val="2"/>
      </rPr>
      <t>Hilton</t>
    </r>
    <r>
      <rPr>
        <sz val="10"/>
        <color theme="1"/>
        <rFont val="Tahoma"/>
        <family val="2"/>
      </rPr>
      <t xml:space="preserve"> Side Chair, Wood Seat, Rustic </t>
    </r>
    <r>
      <rPr>
        <b/>
        <sz val="10"/>
        <color theme="1"/>
        <rFont val="Tahoma"/>
        <family val="2"/>
      </rPr>
      <t>Walnut</t>
    </r>
  </si>
  <si>
    <r>
      <rPr>
        <b/>
        <sz val="10"/>
        <color theme="1"/>
        <rFont val="Tahoma"/>
        <family val="2"/>
      </rPr>
      <t>Hilton</t>
    </r>
    <r>
      <rPr>
        <sz val="10"/>
        <color theme="1"/>
        <rFont val="Tahoma"/>
        <family val="2"/>
      </rPr>
      <t xml:space="preserve"> Side Chair, Wood Seat, Rustic </t>
    </r>
    <r>
      <rPr>
        <b/>
        <sz val="10"/>
        <color theme="1"/>
        <rFont val="Tahoma"/>
        <family val="2"/>
      </rPr>
      <t>Hickory</t>
    </r>
  </si>
  <si>
    <t>QSATB-1472-RW</t>
  </si>
  <si>
    <t>QSATB-1472-RH</t>
  </si>
  <si>
    <t>QSGGB-1472-RW</t>
  </si>
  <si>
    <t>QSGGB-1472-RH</t>
  </si>
  <si>
    <t>14"W x 72"L x 18"H</t>
  </si>
  <si>
    <t>17"W x 22.5"D x 41.5"H</t>
  </si>
  <si>
    <t>QSLAB-1472-RW</t>
  </si>
  <si>
    <t>QSLAB-1472-RH</t>
  </si>
  <si>
    <t>QSSIB-1472-RW</t>
  </si>
  <si>
    <t>QSSIB-1472-RH</t>
  </si>
  <si>
    <t>QSSUB-1472-RW</t>
  </si>
  <si>
    <t>QSSUB-1472-RH</t>
  </si>
  <si>
    <r>
      <t xml:space="preserve">Bench, w/ </t>
    </r>
    <r>
      <rPr>
        <b/>
        <sz val="10"/>
        <color theme="1"/>
        <rFont val="Tahoma"/>
        <family val="2"/>
      </rPr>
      <t>Atlas</t>
    </r>
    <r>
      <rPr>
        <sz val="10"/>
        <color theme="1"/>
        <rFont val="Tahoma"/>
        <family val="2"/>
      </rPr>
      <t xml:space="preserve"> Base, Rustic </t>
    </r>
    <r>
      <rPr>
        <b/>
        <sz val="10"/>
        <color theme="1"/>
        <rFont val="Tahoma"/>
        <family val="2"/>
      </rPr>
      <t>Walnut</t>
    </r>
    <r>
      <rPr>
        <sz val="10"/>
        <color theme="1"/>
        <rFont val="Tahoma"/>
        <family val="2"/>
      </rPr>
      <t xml:space="preserve"> </t>
    </r>
  </si>
  <si>
    <r>
      <t xml:space="preserve">Bench, w/ </t>
    </r>
    <r>
      <rPr>
        <b/>
        <sz val="10"/>
        <color theme="1"/>
        <rFont val="Tahoma"/>
        <family val="2"/>
      </rPr>
      <t>Atlas</t>
    </r>
    <r>
      <rPr>
        <sz val="10"/>
        <color theme="1"/>
        <rFont val="Tahoma"/>
        <family val="2"/>
      </rPr>
      <t xml:space="preserve"> Base, Rustic </t>
    </r>
    <r>
      <rPr>
        <b/>
        <sz val="10"/>
        <color theme="1"/>
        <rFont val="Tahoma"/>
        <family val="2"/>
      </rPr>
      <t>Hickory</t>
    </r>
    <r>
      <rPr>
        <sz val="10"/>
        <color theme="1"/>
        <rFont val="Tahoma"/>
        <family val="2"/>
      </rPr>
      <t xml:space="preserve"> </t>
    </r>
  </si>
  <si>
    <r>
      <t xml:space="preserve">Bench, w/ </t>
    </r>
    <r>
      <rPr>
        <b/>
        <sz val="10"/>
        <color theme="1"/>
        <rFont val="Tahoma"/>
        <family val="2"/>
      </rPr>
      <t>Golden Gate</t>
    </r>
    <r>
      <rPr>
        <sz val="10"/>
        <color theme="1"/>
        <rFont val="Tahoma"/>
        <family val="2"/>
      </rPr>
      <t xml:space="preserve"> Base, Rustic </t>
    </r>
    <r>
      <rPr>
        <b/>
        <sz val="10"/>
        <color theme="1"/>
        <rFont val="Tahoma"/>
        <family val="2"/>
      </rPr>
      <t>Walnut</t>
    </r>
  </si>
  <si>
    <r>
      <t xml:space="preserve">Bench, w/ </t>
    </r>
    <r>
      <rPr>
        <b/>
        <sz val="10"/>
        <color theme="1"/>
        <rFont val="Tahoma"/>
        <family val="2"/>
      </rPr>
      <t>Golden Gate</t>
    </r>
    <r>
      <rPr>
        <sz val="10"/>
        <color theme="1"/>
        <rFont val="Tahoma"/>
        <family val="2"/>
      </rPr>
      <t xml:space="preserve"> Base, Rustic </t>
    </r>
    <r>
      <rPr>
        <b/>
        <sz val="10"/>
        <color theme="1"/>
        <rFont val="Tahoma"/>
        <family val="2"/>
      </rPr>
      <t>Hickory</t>
    </r>
    <r>
      <rPr>
        <sz val="10"/>
        <color theme="1"/>
        <rFont val="Tahoma"/>
        <family val="2"/>
      </rPr>
      <t xml:space="preserve"> </t>
    </r>
  </si>
  <si>
    <r>
      <t xml:space="preserve">Bench,  w/ </t>
    </r>
    <r>
      <rPr>
        <b/>
        <sz val="10"/>
        <color theme="1"/>
        <rFont val="Tahoma"/>
        <family val="2"/>
      </rPr>
      <t>Langston</t>
    </r>
    <r>
      <rPr>
        <sz val="10"/>
        <color theme="1"/>
        <rFont val="Tahoma"/>
        <family val="2"/>
      </rPr>
      <t xml:space="preserve"> Base, Rustic </t>
    </r>
    <r>
      <rPr>
        <b/>
        <sz val="10"/>
        <color theme="1"/>
        <rFont val="Tahoma"/>
        <family val="2"/>
      </rPr>
      <t>Walnut</t>
    </r>
  </si>
  <si>
    <r>
      <t xml:space="preserve">Bench, w/ </t>
    </r>
    <r>
      <rPr>
        <b/>
        <sz val="10"/>
        <color theme="1"/>
        <rFont val="Tahoma"/>
        <family val="2"/>
      </rPr>
      <t>Langston</t>
    </r>
    <r>
      <rPr>
        <sz val="10"/>
        <color theme="1"/>
        <rFont val="Tahoma"/>
        <family val="2"/>
      </rPr>
      <t xml:space="preserve"> Base, Rustic </t>
    </r>
    <r>
      <rPr>
        <b/>
        <sz val="10"/>
        <color theme="1"/>
        <rFont val="Tahoma"/>
        <family val="2"/>
      </rPr>
      <t>Hickory</t>
    </r>
    <r>
      <rPr>
        <sz val="10"/>
        <color theme="1"/>
        <rFont val="Tahoma"/>
        <family val="2"/>
      </rPr>
      <t xml:space="preserve"> </t>
    </r>
  </si>
  <si>
    <r>
      <t xml:space="preserve">Bench, w/ </t>
    </r>
    <r>
      <rPr>
        <b/>
        <sz val="10"/>
        <color theme="1"/>
        <rFont val="Tahoma"/>
        <family val="2"/>
      </rPr>
      <t>Silverton</t>
    </r>
    <r>
      <rPr>
        <sz val="10"/>
        <color theme="1"/>
        <rFont val="Tahoma"/>
        <family val="2"/>
      </rPr>
      <t xml:space="preserve"> Base, Rustic </t>
    </r>
    <r>
      <rPr>
        <b/>
        <sz val="10"/>
        <color theme="1"/>
        <rFont val="Tahoma"/>
        <family val="2"/>
      </rPr>
      <t>Walnut</t>
    </r>
    <r>
      <rPr>
        <sz val="10"/>
        <color theme="1"/>
        <rFont val="Tahoma"/>
        <family val="2"/>
      </rPr>
      <t xml:space="preserve"> </t>
    </r>
  </si>
  <si>
    <r>
      <t xml:space="preserve">Bench, w/ </t>
    </r>
    <r>
      <rPr>
        <b/>
        <sz val="10"/>
        <color theme="1"/>
        <rFont val="Tahoma"/>
        <family val="2"/>
      </rPr>
      <t>Silverton</t>
    </r>
    <r>
      <rPr>
        <sz val="10"/>
        <color theme="1"/>
        <rFont val="Tahoma"/>
        <family val="2"/>
      </rPr>
      <t xml:space="preserve"> Base, Rustic </t>
    </r>
    <r>
      <rPr>
        <b/>
        <sz val="10"/>
        <color theme="1"/>
        <rFont val="Tahoma"/>
        <family val="2"/>
      </rPr>
      <t>Hickory</t>
    </r>
    <r>
      <rPr>
        <sz val="10"/>
        <color theme="1"/>
        <rFont val="Tahoma"/>
        <family val="2"/>
      </rPr>
      <t xml:space="preserve"> </t>
    </r>
  </si>
  <si>
    <r>
      <t xml:space="preserve">Bench, w/ </t>
    </r>
    <r>
      <rPr>
        <b/>
        <sz val="10"/>
        <color theme="1"/>
        <rFont val="Tahoma"/>
        <family val="2"/>
      </rPr>
      <t>Sudbury</t>
    </r>
    <r>
      <rPr>
        <sz val="10"/>
        <color theme="1"/>
        <rFont val="Tahoma"/>
        <family val="2"/>
      </rPr>
      <t xml:space="preserve"> Base, Rustic </t>
    </r>
    <r>
      <rPr>
        <b/>
        <sz val="10"/>
        <color theme="1"/>
        <rFont val="Tahoma"/>
        <family val="2"/>
      </rPr>
      <t>Walnut</t>
    </r>
    <r>
      <rPr>
        <sz val="10"/>
        <color theme="1"/>
        <rFont val="Tahoma"/>
        <family val="2"/>
      </rPr>
      <t xml:space="preserve"> </t>
    </r>
  </si>
  <si>
    <r>
      <t xml:space="preserve">Bench, w/ </t>
    </r>
    <r>
      <rPr>
        <b/>
        <sz val="10"/>
        <color theme="1"/>
        <rFont val="Tahoma"/>
        <family val="2"/>
      </rPr>
      <t>Sudbury</t>
    </r>
    <r>
      <rPr>
        <sz val="10"/>
        <color theme="1"/>
        <rFont val="Tahoma"/>
        <family val="2"/>
      </rPr>
      <t xml:space="preserve"> Base, Rustic </t>
    </r>
    <r>
      <rPr>
        <b/>
        <sz val="10"/>
        <color theme="1"/>
        <rFont val="Tahoma"/>
        <family val="2"/>
      </rPr>
      <t>Hickory</t>
    </r>
    <r>
      <rPr>
        <sz val="10"/>
        <color theme="1"/>
        <rFont val="Tahoma"/>
        <family val="2"/>
      </rPr>
      <t xml:space="preserve"> </t>
    </r>
  </si>
  <si>
    <t>Top</t>
  </si>
  <si>
    <t>base</t>
  </si>
  <si>
    <t>Occasional Tables w/ Central Park Base</t>
  </si>
  <si>
    <t>Atlas</t>
  </si>
  <si>
    <t>Golden Gate</t>
  </si>
  <si>
    <t>Langston</t>
  </si>
  <si>
    <t>Silverton</t>
  </si>
  <si>
    <t>Sudbury</t>
  </si>
  <si>
    <t>Rustic Hickory</t>
  </si>
  <si>
    <t>QSGGCT-2448-RW</t>
  </si>
  <si>
    <t>QSGGCT-2448-RH</t>
  </si>
  <si>
    <t>QSCPCT-2448-RW</t>
  </si>
  <si>
    <t>QSCPCT-2448-RH</t>
  </si>
  <si>
    <t>48"L x 24"W x 18"H</t>
  </si>
  <si>
    <t>QSCPET-2224-RW</t>
  </si>
  <si>
    <t>QSCPET-2224-RH</t>
  </si>
  <si>
    <t>24"L x 22"W x 24"H</t>
  </si>
  <si>
    <r>
      <t xml:space="preserve">Coffee Table, w/ </t>
    </r>
    <r>
      <rPr>
        <b/>
        <sz val="10"/>
        <color theme="1"/>
        <rFont val="Tahoma"/>
        <family val="2"/>
      </rPr>
      <t>Central Park</t>
    </r>
    <r>
      <rPr>
        <sz val="10"/>
        <color theme="1"/>
        <rFont val="Tahoma"/>
        <family val="2"/>
      </rPr>
      <t xml:space="preserve"> Base, Rustic </t>
    </r>
    <r>
      <rPr>
        <b/>
        <sz val="10"/>
        <color theme="1"/>
        <rFont val="Tahoma"/>
        <family val="2"/>
      </rPr>
      <t>Walnut</t>
    </r>
  </si>
  <si>
    <r>
      <t xml:space="preserve">Coffee Table, w/ </t>
    </r>
    <r>
      <rPr>
        <b/>
        <sz val="10"/>
        <color theme="1"/>
        <rFont val="Tahoma"/>
        <family val="2"/>
      </rPr>
      <t>Central Park</t>
    </r>
    <r>
      <rPr>
        <sz val="10"/>
        <color theme="1"/>
        <rFont val="Tahoma"/>
        <family val="2"/>
      </rPr>
      <t xml:space="preserve"> Base, Rustic </t>
    </r>
    <r>
      <rPr>
        <b/>
        <sz val="10"/>
        <color theme="1"/>
        <rFont val="Tahoma"/>
        <family val="2"/>
      </rPr>
      <t>Hickory</t>
    </r>
  </si>
  <si>
    <r>
      <t xml:space="preserve">End Table, w/ </t>
    </r>
    <r>
      <rPr>
        <b/>
        <sz val="10"/>
        <color theme="1"/>
        <rFont val="Tahoma"/>
        <family val="2"/>
      </rPr>
      <t>Central Park</t>
    </r>
    <r>
      <rPr>
        <sz val="10"/>
        <color theme="1"/>
        <rFont val="Tahoma"/>
        <family val="2"/>
      </rPr>
      <t xml:space="preserve"> Base, Rustic </t>
    </r>
    <r>
      <rPr>
        <b/>
        <sz val="10"/>
        <color theme="1"/>
        <rFont val="Tahoma"/>
        <family val="2"/>
      </rPr>
      <t>Walnut</t>
    </r>
  </si>
  <si>
    <r>
      <t xml:space="preserve">End Table, w/ </t>
    </r>
    <r>
      <rPr>
        <b/>
        <sz val="10"/>
        <color theme="1"/>
        <rFont val="Tahoma"/>
        <family val="2"/>
      </rPr>
      <t>Central Park</t>
    </r>
    <r>
      <rPr>
        <sz val="10"/>
        <color theme="1"/>
        <rFont val="Tahoma"/>
        <family val="2"/>
      </rPr>
      <t xml:space="preserve"> Base, Rustic </t>
    </r>
    <r>
      <rPr>
        <b/>
        <sz val="10"/>
        <color theme="1"/>
        <rFont val="Tahoma"/>
        <family val="2"/>
      </rPr>
      <t>Hickory</t>
    </r>
  </si>
  <si>
    <r>
      <t xml:space="preserve">Sofa Table, w/ </t>
    </r>
    <r>
      <rPr>
        <b/>
        <sz val="10"/>
        <color theme="1"/>
        <rFont val="Tahoma"/>
        <family val="2"/>
      </rPr>
      <t>Central Park</t>
    </r>
    <r>
      <rPr>
        <sz val="10"/>
        <color theme="1"/>
        <rFont val="Tahoma"/>
        <family val="2"/>
      </rPr>
      <t xml:space="preserve"> Base, Rustic </t>
    </r>
    <r>
      <rPr>
        <b/>
        <sz val="10"/>
        <color theme="1"/>
        <rFont val="Tahoma"/>
        <family val="2"/>
      </rPr>
      <t>Walnut</t>
    </r>
  </si>
  <si>
    <r>
      <t xml:space="preserve">Sofa Table, w/ </t>
    </r>
    <r>
      <rPr>
        <b/>
        <sz val="10"/>
        <color theme="1"/>
        <rFont val="Tahoma"/>
        <family val="2"/>
      </rPr>
      <t>Central Park</t>
    </r>
    <r>
      <rPr>
        <sz val="10"/>
        <color theme="1"/>
        <rFont val="Tahoma"/>
        <family val="2"/>
      </rPr>
      <t xml:space="preserve"> Base, Rustic </t>
    </r>
    <r>
      <rPr>
        <b/>
        <sz val="10"/>
        <color theme="1"/>
        <rFont val="Tahoma"/>
        <family val="2"/>
      </rPr>
      <t>Hickory</t>
    </r>
  </si>
  <si>
    <t>Central Park Coffee Base</t>
  </si>
  <si>
    <t>Central Park End Base</t>
  </si>
  <si>
    <t>Central Park Sofa Base</t>
  </si>
  <si>
    <t>Occasional Tables w/ Golden Gate Base</t>
  </si>
  <si>
    <t>Golden Gate Coffee Base</t>
  </si>
  <si>
    <t>Golden Gate End Base</t>
  </si>
  <si>
    <t>Golden Gate Sofa Base</t>
  </si>
  <si>
    <t>QSGGET-2224-RW</t>
  </si>
  <si>
    <t>QSGGET-2224-RH</t>
  </si>
  <si>
    <r>
      <t xml:space="preserve">Coffee Table, w/ </t>
    </r>
    <r>
      <rPr>
        <b/>
        <sz val="10"/>
        <color theme="1"/>
        <rFont val="Tahoma"/>
        <family val="2"/>
      </rPr>
      <t>Golden Gate</t>
    </r>
    <r>
      <rPr>
        <sz val="10"/>
        <color theme="1"/>
        <rFont val="Tahoma"/>
        <family val="2"/>
      </rPr>
      <t xml:space="preserve"> Base, Rustic </t>
    </r>
    <r>
      <rPr>
        <b/>
        <sz val="10"/>
        <color theme="1"/>
        <rFont val="Tahoma"/>
        <family val="2"/>
      </rPr>
      <t>Walnut</t>
    </r>
  </si>
  <si>
    <r>
      <t xml:space="preserve">Coffee Table, w/ </t>
    </r>
    <r>
      <rPr>
        <b/>
        <sz val="10"/>
        <color theme="1"/>
        <rFont val="Tahoma"/>
        <family val="2"/>
      </rPr>
      <t>Golden Gate</t>
    </r>
    <r>
      <rPr>
        <sz val="10"/>
        <color theme="1"/>
        <rFont val="Tahoma"/>
        <family val="2"/>
      </rPr>
      <t xml:space="preserve"> Base, Rustic </t>
    </r>
    <r>
      <rPr>
        <b/>
        <sz val="10"/>
        <color theme="1"/>
        <rFont val="Tahoma"/>
        <family val="2"/>
      </rPr>
      <t>Hickory</t>
    </r>
  </si>
  <si>
    <r>
      <t xml:space="preserve">End Table, w/ </t>
    </r>
    <r>
      <rPr>
        <b/>
        <sz val="10"/>
        <color theme="1"/>
        <rFont val="Tahoma"/>
        <family val="2"/>
      </rPr>
      <t xml:space="preserve">Golden Gate </t>
    </r>
    <r>
      <rPr>
        <sz val="10"/>
        <color theme="1"/>
        <rFont val="Tahoma"/>
        <family val="2"/>
      </rPr>
      <t xml:space="preserve">Base, Rustic </t>
    </r>
    <r>
      <rPr>
        <b/>
        <sz val="10"/>
        <color theme="1"/>
        <rFont val="Tahoma"/>
        <family val="2"/>
      </rPr>
      <t>Walnut</t>
    </r>
  </si>
  <si>
    <r>
      <t xml:space="preserve">End Table, w/ </t>
    </r>
    <r>
      <rPr>
        <b/>
        <sz val="10"/>
        <color theme="1"/>
        <rFont val="Tahoma"/>
        <family val="2"/>
      </rPr>
      <t>Golden Gate</t>
    </r>
    <r>
      <rPr>
        <sz val="10"/>
        <color theme="1"/>
        <rFont val="Tahoma"/>
        <family val="2"/>
      </rPr>
      <t xml:space="preserve"> Base, Rustic </t>
    </r>
    <r>
      <rPr>
        <b/>
        <sz val="10"/>
        <color theme="1"/>
        <rFont val="Tahoma"/>
        <family val="2"/>
      </rPr>
      <t>Hickory</t>
    </r>
  </si>
  <si>
    <r>
      <t xml:space="preserve">Sofa Table, w/ </t>
    </r>
    <r>
      <rPr>
        <b/>
        <sz val="10"/>
        <color theme="1"/>
        <rFont val="Tahoma"/>
        <family val="2"/>
      </rPr>
      <t>Golden Gate</t>
    </r>
    <r>
      <rPr>
        <sz val="10"/>
        <color theme="1"/>
        <rFont val="Tahoma"/>
        <family val="2"/>
      </rPr>
      <t xml:space="preserve"> Base, Rustic </t>
    </r>
    <r>
      <rPr>
        <b/>
        <sz val="10"/>
        <color theme="1"/>
        <rFont val="Tahoma"/>
        <family val="2"/>
      </rPr>
      <t>Walnut</t>
    </r>
  </si>
  <si>
    <r>
      <t xml:space="preserve">Sofa Table, w/ </t>
    </r>
    <r>
      <rPr>
        <b/>
        <sz val="10"/>
        <color theme="1"/>
        <rFont val="Tahoma"/>
        <family val="2"/>
      </rPr>
      <t>Golden Gate</t>
    </r>
    <r>
      <rPr>
        <sz val="10"/>
        <color theme="1"/>
        <rFont val="Tahoma"/>
        <family val="2"/>
      </rPr>
      <t xml:space="preserve"> Base, Rustic </t>
    </r>
    <r>
      <rPr>
        <b/>
        <sz val="10"/>
        <color theme="1"/>
        <rFont val="Tahoma"/>
        <family val="2"/>
      </rPr>
      <t>Hickory</t>
    </r>
  </si>
  <si>
    <t>QSGGST-1654-RW</t>
  </si>
  <si>
    <t>QSGGPST-1654-RH</t>
  </si>
  <si>
    <t>QSCPST-1654-RW</t>
  </si>
  <si>
    <t>QSCPST-1654-RH</t>
  </si>
  <si>
    <t>54"L x 16"W x 30"H</t>
  </si>
  <si>
    <t>Mark Had</t>
  </si>
  <si>
    <t>BASES</t>
  </si>
  <si>
    <t>As these feature live edge slabs, widths can vary up to several inches.</t>
  </si>
  <si>
    <t>STRAIGHT EDGE TOPS</t>
  </si>
  <si>
    <t>Straight Edge Glued Up Tops</t>
  </si>
  <si>
    <t>Straight Edge Rectangular Dining Tops</t>
  </si>
  <si>
    <t>Straight Edge Round Dining Tops</t>
  </si>
  <si>
    <t>SE-48x84</t>
  </si>
  <si>
    <t>SE-48x96</t>
  </si>
  <si>
    <t>SE-48x108</t>
  </si>
  <si>
    <t>SE-48x120</t>
  </si>
  <si>
    <t>SE-48x144</t>
  </si>
  <si>
    <t>SE-36x36-ROUND</t>
  </si>
  <si>
    <t>SE-42x42-ROUND</t>
  </si>
  <si>
    <t>SE-48x48-ROUND</t>
  </si>
  <si>
    <t>SE-54x54-ROUND</t>
  </si>
  <si>
    <t>SE-60x60-ROUND</t>
  </si>
  <si>
    <t>SE-24x48</t>
  </si>
  <si>
    <t>SE-24x54</t>
  </si>
  <si>
    <t>SE-28x54</t>
  </si>
  <si>
    <t>SE-22x24</t>
  </si>
  <si>
    <t>SE-24x24</t>
  </si>
  <si>
    <t>SE-24x28</t>
  </si>
  <si>
    <t>SE-28x28</t>
  </si>
  <si>
    <t>SE-16x48</t>
  </si>
  <si>
    <t>SE-16x54</t>
  </si>
  <si>
    <t>SE-16x60</t>
  </si>
  <si>
    <t>SE-16x66</t>
  </si>
  <si>
    <t>SE-16x72</t>
  </si>
  <si>
    <t>SE-14x36</t>
  </si>
  <si>
    <t>SE-14x48</t>
  </si>
  <si>
    <t>SE-14x60</t>
  </si>
  <si>
    <t>SE-14x72</t>
  </si>
  <si>
    <t>SE-14x84</t>
  </si>
  <si>
    <t>SE-14x96</t>
  </si>
  <si>
    <t>SE-36x54</t>
  </si>
  <si>
    <t>SE-36x60</t>
  </si>
  <si>
    <t>SE-36x66</t>
  </si>
  <si>
    <t>SE-36x72</t>
  </si>
  <si>
    <t>SE-36x84</t>
  </si>
  <si>
    <t>SE-36x96</t>
  </si>
  <si>
    <t>SE-42x54</t>
  </si>
  <si>
    <t>SE-42x60</t>
  </si>
  <si>
    <t>SE-42x66</t>
  </si>
  <si>
    <t>SE-42x72</t>
  </si>
  <si>
    <t>SE-42x84</t>
  </si>
  <si>
    <t>SE-42x96</t>
  </si>
  <si>
    <t>SE-42x108</t>
  </si>
  <si>
    <t>SE-42x120</t>
  </si>
  <si>
    <t>SE-48x60</t>
  </si>
  <si>
    <t>SE-48x72</t>
  </si>
  <si>
    <t>LE-24x48</t>
  </si>
  <si>
    <t>LE-24x54</t>
  </si>
  <si>
    <t>LE-28x54</t>
  </si>
  <si>
    <t>LE-22x24</t>
  </si>
  <si>
    <t>LE-24x24</t>
  </si>
  <si>
    <t>LE-24x28</t>
  </si>
  <si>
    <t>LE-28x28</t>
  </si>
  <si>
    <t>LE-16x48</t>
  </si>
  <si>
    <t>LE-16x54</t>
  </si>
  <si>
    <t>LE-16x60</t>
  </si>
  <si>
    <t>LE-16x66</t>
  </si>
  <si>
    <t>LE-16x72</t>
  </si>
  <si>
    <t>LE-14x36</t>
  </si>
  <si>
    <t>LE-14x48</t>
  </si>
  <si>
    <t>LE-14x60</t>
  </si>
  <si>
    <t>LE-14x72</t>
  </si>
  <si>
    <t>LE-14x84</t>
  </si>
  <si>
    <t>LE-14x96</t>
  </si>
  <si>
    <t>LE-36x54</t>
  </si>
  <si>
    <t>LE-36x60</t>
  </si>
  <si>
    <t>LE-36x66</t>
  </si>
  <si>
    <t>LE-36x72</t>
  </si>
  <si>
    <t>LE-36x84</t>
  </si>
  <si>
    <t>LE-36x96</t>
  </si>
  <si>
    <t>LE-42x54</t>
  </si>
  <si>
    <t>LE-42x60</t>
  </si>
  <si>
    <t>LE-42x66</t>
  </si>
  <si>
    <t>LE-42x72</t>
  </si>
  <si>
    <t>LE-42x84</t>
  </si>
  <si>
    <t>LE-42x96</t>
  </si>
  <si>
    <t>LE-42x108</t>
  </si>
  <si>
    <t>LE-42x120</t>
  </si>
  <si>
    <t>LE-48x60</t>
  </si>
  <si>
    <t>LE-48x72</t>
  </si>
  <si>
    <t>LE-48x84</t>
  </si>
  <si>
    <t>LE-48x96</t>
  </si>
  <si>
    <t>LE-48x108</t>
  </si>
  <si>
    <t>LE-48x120</t>
  </si>
  <si>
    <t>LE-48x144</t>
  </si>
  <si>
    <t>Remove Notes, Comparison, Base Series, and Macro1 sheets from the XLSX version and then save</t>
  </si>
  <si>
    <t>18.5"W x 20.5"D x 42"H</t>
  </si>
  <si>
    <t>Lower Vista Back to 36" High</t>
  </si>
  <si>
    <t>Just add note to order</t>
  </si>
  <si>
    <t>CONSOLES</t>
  </si>
  <si>
    <t>VERMILLION RIVER CONSOLES</t>
  </si>
  <si>
    <t>Wormy Maple Rustic Walnut</t>
  </si>
  <si>
    <t>VR-48-CONSOLE</t>
  </si>
  <si>
    <t>VR-60-CONSOLE</t>
  </si>
  <si>
    <t>VR-72-CONSOLE</t>
  </si>
  <si>
    <t>Change Height - Add per Linear Inch</t>
  </si>
  <si>
    <t xml:space="preserve">Change Length - Add per Linear Inch </t>
  </si>
  <si>
    <t>Wormy Maple
Rustic Walnut</t>
  </si>
  <si>
    <t>30"H x 18"D x 48"W</t>
  </si>
  <si>
    <t>30"H x 18"D x 60"W</t>
  </si>
  <si>
    <t>30"H x 18"D x 72"W</t>
  </si>
  <si>
    <t>Option F8 to Run Macro</t>
  </si>
  <si>
    <t>More Gnarly Table Tops on Next Page</t>
  </si>
  <si>
    <t>More Vermillion River Table Tops on Next Page</t>
  </si>
  <si>
    <t>More Straight Edge Table Tops on Next Page</t>
  </si>
  <si>
    <t>KITCHEN ISLANDS</t>
  </si>
  <si>
    <t>64" Island - Live Edge Rustic Walnut Top with Epoxy</t>
  </si>
  <si>
    <t>52" Island - Live Edge Rustic Walnut Top with Epoxy</t>
  </si>
  <si>
    <t>Appleton Kitchen Island w/ Vermillion River Top - 1¾" Thick Top</t>
  </si>
  <si>
    <t>Appleton Kitchen Island w/ Fractured Brown Maple Top - 1½" Thick Top</t>
  </si>
  <si>
    <t>Rustic Rough-Sawn Brown Maple Base w/ Fractured Brown Maple Top</t>
  </si>
  <si>
    <t>Rustic Rough Sawn Brown Maple Base w/Rustic Walnut Top</t>
  </si>
  <si>
    <t>Rough Sawn Brown Maple is standard on the Appleton Collection</t>
  </si>
  <si>
    <t>Pricing for Tamba Collection WITH Live Edge on Next Page.</t>
  </si>
  <si>
    <t>Sheet</t>
  </si>
  <si>
    <t>Heading</t>
  </si>
  <si>
    <t>Level</t>
  </si>
  <si>
    <t>Page</t>
  </si>
  <si>
    <t>QuickShip</t>
  </si>
  <si>
    <t>LIVE EDGE TOPS-1</t>
  </si>
  <si>
    <t>GN LIVE EDGE TOPS-1</t>
  </si>
  <si>
    <t>VR LIVE EDGE TOPS-</t>
  </si>
  <si>
    <t>VR-WATERFALL</t>
  </si>
  <si>
    <t>STRAIGHT EDGE TOPS-1</t>
  </si>
  <si>
    <t>Table of Contents</t>
  </si>
  <si>
    <t>WATERFALL SERIES</t>
  </si>
  <si>
    <t>example: for an item with a cost of $100, 
using a muliplier of 2.00 would produce a $200 retail
 and a price code of CMM</t>
  </si>
  <si>
    <t>BEDROOM</t>
  </si>
  <si>
    <t>Tamba Collection - WITHOUT Live Edge</t>
  </si>
  <si>
    <t>Tamba Collection - WITH Live Edge</t>
  </si>
  <si>
    <t>Appleton Collection w/ Vermillion River Top</t>
  </si>
  <si>
    <t>Appleton Collection w/ Fractal Burned Top</t>
  </si>
  <si>
    <t>OCCASIONAL TABLES</t>
  </si>
  <si>
    <t>Barn Floor Plank Collection</t>
  </si>
  <si>
    <t>Grant Trestle Collection</t>
  </si>
  <si>
    <t>Central Park Collection (also has dining)</t>
  </si>
  <si>
    <t>Mammoth Collection</t>
  </si>
  <si>
    <t>Mission Collection</t>
  </si>
  <si>
    <t>Richfield Collection</t>
  </si>
  <si>
    <t>Western Plank Collection</t>
  </si>
  <si>
    <t>2-3</t>
  </si>
  <si>
    <t>4-5</t>
  </si>
  <si>
    <t>6-7</t>
  </si>
  <si>
    <t>10-11</t>
  </si>
  <si>
    <t>12-16</t>
  </si>
  <si>
    <t>21-22</t>
  </si>
  <si>
    <t>Ambridge, Architect, Atlas, Corbett</t>
  </si>
  <si>
    <t>12</t>
  </si>
  <si>
    <t>Eclipse, Fillmore, Golden Gate</t>
  </si>
  <si>
    <t>13</t>
  </si>
  <si>
    <t>Grant, Hair Pin, Hamilton, Langston</t>
  </si>
  <si>
    <t>14</t>
  </si>
  <si>
    <t>15</t>
  </si>
  <si>
    <t>Ridgeway, Riverdale, Silverton, Sudbury, Windsor</t>
  </si>
  <si>
    <t>16</t>
  </si>
  <si>
    <t>Old Price</t>
  </si>
  <si>
    <t>OLD PRICE</t>
  </si>
  <si>
    <t>Increase Per Menno</t>
  </si>
  <si>
    <t>Old</t>
  </si>
  <si>
    <t>Menno 09/09/25</t>
  </si>
  <si>
    <t>9/12/2025_Rev 1709</t>
  </si>
  <si>
    <t>Millport, McZena, Railroad</t>
  </si>
  <si>
    <t>30</t>
  </si>
  <si>
    <t>19</t>
  </si>
  <si>
    <t>20-21</t>
  </si>
  <si>
    <t>22</t>
  </si>
  <si>
    <t>23</t>
  </si>
  <si>
    <t>24</t>
  </si>
  <si>
    <t>25</t>
  </si>
  <si>
    <t>26</t>
  </si>
  <si>
    <t>27</t>
  </si>
  <si>
    <t>28</t>
  </si>
  <si>
    <t>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</si>
</sst>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
    <numFmt numFmtId="165" formatCode="[$-409]mmmm\ d\,\ yyyy;@"/>
    <numFmt numFmtId="166" formatCode="&quot;$&quot;#,##0"/>
    <numFmt numFmtId="167" formatCode="&quot;$&quot;#,##0;[Red]&quot;$&quot;#,##0"/>
    <numFmt numFmtId="168" formatCode="mm/dd/yy;@"/>
    <numFmt numFmtId="169" formatCode="0.0%"/>
    <numFmt numFmtId="170" formatCode="yyyy\-mm\-dd;@"/>
  </numFmts>
  <fonts count="59" x14ac:knownFonts="1">
    <font>
      <sz val="11"/>
      <color theme="1"/>
      <name val="Aptos Narrow"/>
      <family val="2"/>
      <scheme val="minor"/>
    </font>
    <font>
      <sz val="12"/>
      <color theme="1"/>
      <name val="Aptos Narrow"/>
      <family val="2"/>
      <scheme val="minor"/>
    </font>
    <font>
      <b/>
      <sz val="10"/>
      <color rgb="FFFFFFFF"/>
      <name val="Tahoma"/>
      <family val="2"/>
    </font>
    <font>
      <sz val="11"/>
      <color theme="1"/>
      <name val="Tahoma"/>
      <family val="2"/>
    </font>
    <font>
      <sz val="12"/>
      <color theme="0"/>
      <name val="Tahoma"/>
      <family val="2"/>
    </font>
    <font>
      <sz val="16"/>
      <color theme="0"/>
      <name val="Tahoma"/>
      <family val="2"/>
    </font>
    <font>
      <sz val="11"/>
      <color theme="0"/>
      <name val="Tahoma"/>
      <family val="2"/>
    </font>
    <font>
      <sz val="22"/>
      <color theme="0"/>
      <name val="Tahoma"/>
      <family val="2"/>
    </font>
    <font>
      <sz val="8"/>
      <color theme="1"/>
      <name val="Tahoma"/>
      <family val="2"/>
    </font>
    <font>
      <sz val="10"/>
      <color theme="1"/>
      <name val="Arial"/>
      <family val="2"/>
    </font>
    <font>
      <sz val="10"/>
      <color rgb="FF000000"/>
      <name val="Arial"/>
      <family val="2"/>
    </font>
    <font>
      <sz val="10"/>
      <color theme="1"/>
      <name val="Tahoma"/>
      <family val="2"/>
    </font>
    <font>
      <sz val="10"/>
      <color rgb="FF000000"/>
      <name val="Tahoma"/>
      <family val="2"/>
    </font>
    <font>
      <sz val="7"/>
      <color theme="1"/>
      <name val="Verdana"/>
      <family val="2"/>
    </font>
    <font>
      <sz val="14"/>
      <color theme="0"/>
      <name val="Tahoma"/>
      <family val="2"/>
    </font>
    <font>
      <sz val="28"/>
      <color theme="0"/>
      <name val="Tahoma"/>
      <family val="2"/>
    </font>
    <font>
      <b/>
      <sz val="14"/>
      <color theme="0"/>
      <name val="Tahoma"/>
      <family val="2"/>
    </font>
    <font>
      <b/>
      <sz val="28"/>
      <color theme="0"/>
      <name val="Tahoma"/>
      <family val="2"/>
    </font>
    <font>
      <sz val="12"/>
      <color theme="1"/>
      <name val="Tahoma"/>
      <family val="2"/>
    </font>
    <font>
      <b/>
      <sz val="10"/>
      <color theme="1"/>
      <name val="Tahoma"/>
      <family val="2"/>
    </font>
    <font>
      <b/>
      <sz val="10"/>
      <color theme="1"/>
      <name val="Aptos Narrow"/>
      <family val="2"/>
      <scheme val="minor"/>
    </font>
    <font>
      <sz val="8"/>
      <name val="Aptos Narrow"/>
      <family val="2"/>
      <scheme val="minor"/>
    </font>
    <font>
      <b/>
      <sz val="11"/>
      <color theme="1"/>
      <name val="Tahoma"/>
      <family val="2"/>
    </font>
    <font>
      <b/>
      <sz val="11"/>
      <color theme="1"/>
      <name val="Aptos Narrow"/>
      <family val="2"/>
      <scheme val="minor"/>
    </font>
    <font>
      <b/>
      <sz val="16"/>
      <color theme="1"/>
      <name val="Tahoma"/>
      <family val="2"/>
    </font>
    <font>
      <b/>
      <sz val="16"/>
      <color theme="1"/>
      <name val="Aptos Narrow"/>
      <family val="2"/>
      <scheme val="minor"/>
    </font>
    <font>
      <b/>
      <sz val="48"/>
      <color theme="1"/>
      <name val="Tahoma"/>
      <family val="2"/>
    </font>
    <font>
      <b/>
      <sz val="48"/>
      <color theme="1"/>
      <name val="Aptos Narrow"/>
      <family val="2"/>
      <scheme val="minor"/>
    </font>
    <font>
      <sz val="16"/>
      <color theme="1"/>
      <name val="Aptos Narrow"/>
      <family val="2"/>
      <scheme val="minor"/>
    </font>
    <font>
      <sz val="18"/>
      <color theme="1"/>
      <name val="Aptos Narrow"/>
      <family val="2"/>
      <scheme val="minor"/>
    </font>
    <font>
      <sz val="28"/>
      <color theme="1"/>
      <name val="Aptos Narrow"/>
      <family val="2"/>
      <scheme val="minor"/>
    </font>
    <font>
      <sz val="48"/>
      <color theme="1"/>
      <name val="Aptos Narrow"/>
      <family val="2"/>
      <scheme val="minor"/>
    </font>
    <font>
      <sz val="18"/>
      <color theme="1"/>
      <name val="Aptos Narrow"/>
      <scheme val="minor"/>
    </font>
    <font>
      <i/>
      <sz val="12"/>
      <color theme="1"/>
      <name val="Tahoma"/>
      <family val="2"/>
    </font>
    <font>
      <i/>
      <sz val="11"/>
      <color theme="0"/>
      <name val="Tahoma"/>
      <family val="2"/>
    </font>
    <font>
      <sz val="14"/>
      <color theme="1"/>
      <name val="Tahoma"/>
      <family val="2"/>
    </font>
    <font>
      <sz val="16"/>
      <color theme="1"/>
      <name val="Tahoma"/>
      <family val="2"/>
    </font>
    <font>
      <sz val="20"/>
      <color theme="1"/>
      <name val="Aptos Narrow"/>
      <family val="2"/>
      <scheme val="minor"/>
    </font>
    <font>
      <sz val="22"/>
      <color theme="1"/>
      <name val="Aptos Narrow"/>
      <family val="2"/>
      <scheme val="minor"/>
    </font>
    <font>
      <sz val="24"/>
      <color theme="1"/>
      <name val="Tahoma"/>
      <family val="2"/>
    </font>
    <font>
      <sz val="36"/>
      <color theme="1"/>
      <name val="Aptos Narrow"/>
      <family val="2"/>
      <scheme val="minor"/>
    </font>
    <font>
      <sz val="30"/>
      <color theme="1"/>
      <name val="Aptos Narrow"/>
      <family val="2"/>
      <scheme val="minor"/>
    </font>
    <font>
      <b/>
      <i/>
      <sz val="12"/>
      <color theme="1"/>
      <name val="Tahoma"/>
      <family val="2"/>
    </font>
    <font>
      <i/>
      <sz val="20"/>
      <color theme="1"/>
      <name val="Aptos Narrow"/>
      <scheme val="minor"/>
    </font>
    <font>
      <b/>
      <sz val="20"/>
      <color theme="1"/>
      <name val="Tahoma"/>
      <family val="2"/>
    </font>
    <font>
      <b/>
      <sz val="20"/>
      <color theme="1"/>
      <name val="Aptos Narrow"/>
      <family val="2"/>
      <scheme val="minor"/>
    </font>
    <font>
      <b/>
      <sz val="20"/>
      <color theme="1"/>
      <name val="Aptos Narrow"/>
      <scheme val="minor"/>
    </font>
    <font>
      <sz val="11"/>
      <color rgb="FF333333"/>
      <name val="Aptos Narrow"/>
      <family val="2"/>
      <scheme val="minor"/>
    </font>
    <font>
      <b/>
      <sz val="11"/>
      <color rgb="FF333333"/>
      <name val="Aptos Narrow"/>
      <family val="2"/>
      <scheme val="minor"/>
    </font>
    <font>
      <u/>
      <sz val="11"/>
      <color rgb="FF333333"/>
      <name val="Aptos Narrow (Body)"/>
    </font>
    <font>
      <sz val="8"/>
      <color theme="0"/>
      <name val="Aptos Narrow"/>
      <family val="2"/>
      <scheme val="minor"/>
    </font>
    <font>
      <b/>
      <sz val="10"/>
      <color theme="1"/>
      <name val="Arial"/>
      <family val="2"/>
    </font>
    <font>
      <i/>
      <sz val="12"/>
      <color rgb="FF7F7F7F"/>
      <name val="Aptos Narrow"/>
      <family val="2"/>
      <scheme val="minor"/>
    </font>
    <font>
      <b/>
      <sz val="11"/>
      <color theme="1"/>
      <name val="Aptos Narrow"/>
      <scheme val="minor"/>
    </font>
    <font>
      <b/>
      <sz val="16"/>
      <color theme="1"/>
      <name val="Aptos Narrow"/>
      <scheme val="minor"/>
    </font>
    <font>
      <sz val="16"/>
      <color theme="1"/>
      <name val="Aptos Narrow"/>
      <scheme val="minor"/>
    </font>
    <font>
      <sz val="16"/>
      <color theme="3" tint="0.249977111117893"/>
      <name val="Aptos Narrow"/>
      <family val="2"/>
      <scheme val="minor"/>
    </font>
    <font>
      <sz val="9"/>
      <color theme="1"/>
      <name val="Tahoma"/>
      <family val="2"/>
    </font>
    <font>
      <sz val="9"/>
      <color theme="1"/>
      <name val="Aptos Narrow"/>
      <family val="2"/>
      <scheme val="minor"/>
    </font>
  </fonts>
  <fills count="24">
    <fill>
      <patternFill patternType="none"/>
    </fill>
    <fill>
      <patternFill patternType="gray125"/>
    </fill>
    <fill>
      <patternFill patternType="solid">
        <fgColor rgb="FF000000"/>
        <bgColor rgb="FF000000"/>
      </patternFill>
    </fill>
    <fill>
      <patternFill patternType="solid">
        <fgColor theme="0" tint="-0.499984740745262"/>
        <bgColor indexed="64"/>
      </patternFill>
    </fill>
    <fill>
      <patternFill patternType="solid">
        <fgColor theme="0"/>
        <bgColor indexed="64"/>
      </patternFill>
    </fill>
    <fill>
      <patternFill patternType="solid">
        <fgColor theme="1"/>
        <bgColor rgb="FF000000"/>
      </patternFill>
    </fill>
    <fill>
      <patternFill patternType="solid">
        <fgColor theme="1" tint="0.34998626667073579"/>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rgb="FF000000"/>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2" tint="-9.9978637043366805E-2"/>
        <bgColor rgb="FF000000"/>
      </patternFill>
    </fill>
    <fill>
      <patternFill patternType="solid">
        <fgColor theme="0" tint="-0.249977111117893"/>
        <bgColor indexed="64"/>
      </patternFill>
    </fill>
    <fill>
      <patternFill patternType="solid">
        <fgColor theme="5" tint="0.79998168889431442"/>
        <bgColor indexed="65"/>
      </patternFill>
    </fill>
    <fill>
      <patternFill patternType="solid">
        <fgColor theme="0" tint="-0.14999847407452621"/>
        <bgColor indexed="64"/>
      </patternFill>
    </fill>
    <fill>
      <patternFill patternType="solid">
        <fgColor theme="1" tint="0.34998626667073579"/>
        <bgColor rgb="FF000000"/>
      </patternFill>
    </fill>
    <fill>
      <patternFill patternType="solid">
        <fgColor theme="3" tint="0.89999084444715716"/>
        <bgColor indexed="64"/>
      </patternFill>
    </fill>
    <fill>
      <patternFill patternType="solid">
        <fgColor theme="1"/>
      </patternFill>
    </fill>
    <fill>
      <patternFill patternType="solid">
        <fgColor theme="0" tint="-0.499984740745262"/>
        <bgColor indexed="65"/>
      </patternFill>
    </fill>
    <fill>
      <patternFill patternType="solid">
        <fgColor rgb="FFF9FFBF"/>
        <bgColor indexed="64"/>
      </patternFill>
    </fill>
    <fill>
      <patternFill patternType="solid">
        <fgColor rgb="FF808080"/>
        <bgColor indexed="64"/>
      </patternFill>
    </fill>
    <fill>
      <patternFill patternType="solid">
        <fgColor rgb="FFCBCBCB"/>
        <bgColor indexed="64"/>
      </patternFill>
    </fill>
  </fills>
  <borders count="34">
    <border>
      <left/>
      <right/>
      <top/>
      <bottom/>
      <diagonal/>
    </border>
    <border>
      <left style="thin">
        <color rgb="FFFFFFFF"/>
      </left>
      <right style="thin">
        <color rgb="FFFFFFFF"/>
      </right>
      <top/>
      <bottom/>
      <diagonal/>
    </border>
    <border>
      <left style="thin">
        <color rgb="FFFFFFFF"/>
      </left>
      <right/>
      <top/>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medium">
        <color theme="4" tint="0.39997558519241921"/>
      </bottom>
      <diagonal/>
    </border>
    <border>
      <left style="thin">
        <color auto="1"/>
      </left>
      <right/>
      <top style="thin">
        <color auto="1"/>
      </top>
      <bottom/>
      <diagonal/>
    </border>
    <border>
      <left/>
      <right/>
      <top style="thin">
        <color rgb="FF000000"/>
      </top>
      <bottom/>
      <diagonal/>
    </border>
    <border>
      <left/>
      <right/>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2">
    <xf numFmtId="0" fontId="0" fillId="0" borderId="0"/>
    <xf numFmtId="0" fontId="7" fillId="19" borderId="0">
      <alignment horizontal="left" vertical="center" indent="1"/>
    </xf>
    <xf numFmtId="0" fontId="14" fillId="20" borderId="0" applyProtection="0">
      <alignment vertical="center"/>
    </xf>
    <xf numFmtId="0" fontId="6" fillId="20" borderId="14">
      <protection locked="0"/>
    </xf>
    <xf numFmtId="0" fontId="7" fillId="15" borderId="0">
      <alignment horizontal="left" vertical="center" indent="1"/>
    </xf>
    <xf numFmtId="0" fontId="39" fillId="0" borderId="0">
      <alignment horizontal="center" vertical="center"/>
    </xf>
    <xf numFmtId="0" fontId="2" fillId="17" borderId="1" applyAlignment="0">
      <alignment horizontal="center" vertical="center"/>
    </xf>
    <xf numFmtId="0" fontId="33" fillId="16" borderId="0">
      <alignment horizontal="left" vertical="center" indent="3"/>
    </xf>
    <xf numFmtId="0" fontId="50" fillId="22" borderId="0">
      <alignment horizontal="center" vertical="center"/>
    </xf>
    <xf numFmtId="0" fontId="52"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cellStyleXfs>
  <cellXfs count="310">
    <xf numFmtId="0" fontId="0" fillId="0" borderId="0" xfId="0"/>
    <xf numFmtId="0" fontId="3" fillId="0" borderId="0" xfId="0" applyFont="1"/>
    <xf numFmtId="164" fontId="2" fillId="2" borderId="2" xfId="0" applyNumberFormat="1" applyFont="1" applyFill="1" applyBorder="1" applyAlignment="1">
      <alignment horizontal="center" vertical="center" wrapText="1"/>
    </xf>
    <xf numFmtId="0" fontId="3" fillId="0" borderId="0" xfId="0" applyFont="1" applyAlignment="1">
      <alignment horizontal="center"/>
    </xf>
    <xf numFmtId="164" fontId="3" fillId="0" borderId="0" xfId="0" applyNumberFormat="1" applyFont="1" applyAlignment="1">
      <alignment horizontal="center"/>
    </xf>
    <xf numFmtId="0" fontId="6" fillId="3" borderId="0" xfId="0" applyFont="1" applyFill="1"/>
    <xf numFmtId="0" fontId="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3" borderId="0" xfId="0" applyFont="1" applyFill="1" applyAlignment="1">
      <alignment horizontal="center"/>
    </xf>
    <xf numFmtId="0" fontId="8" fillId="0" borderId="0" xfId="0" applyFont="1"/>
    <xf numFmtId="0" fontId="9" fillId="0" borderId="0" xfId="0" applyFont="1" applyAlignment="1">
      <alignment horizontal="left"/>
    </xf>
    <xf numFmtId="0" fontId="9" fillId="0" borderId="0" xfId="0" applyFont="1" applyAlignment="1">
      <alignment horizontal="center"/>
    </xf>
    <xf numFmtId="0" fontId="9" fillId="0" borderId="0" xfId="0" applyFont="1" applyAlignment="1">
      <alignment horizontal="left" vertical="center"/>
    </xf>
    <xf numFmtId="12" fontId="10" fillId="0" borderId="0" xfId="0" applyNumberFormat="1" applyFont="1" applyAlignment="1">
      <alignment horizontal="center" vertical="center"/>
    </xf>
    <xf numFmtId="0" fontId="10" fillId="0" borderId="0" xfId="0" applyFont="1" applyAlignment="1">
      <alignment horizontal="center" vertical="center"/>
    </xf>
    <xf numFmtId="166" fontId="10" fillId="0" borderId="0" xfId="0" applyNumberFormat="1" applyFont="1" applyAlignment="1">
      <alignment horizontal="center" vertical="center"/>
    </xf>
    <xf numFmtId="0" fontId="14" fillId="4" borderId="0" xfId="0" applyFont="1" applyFill="1"/>
    <xf numFmtId="0" fontId="3" fillId="4" borderId="0" xfId="0" applyFont="1" applyFill="1"/>
    <xf numFmtId="164" fontId="4" fillId="0" borderId="0" xfId="0" applyNumberFormat="1" applyFont="1" applyAlignment="1">
      <alignment horizontal="center"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6" fillId="0" borderId="0" xfId="0" applyFont="1"/>
    <xf numFmtId="164" fontId="2" fillId="5" borderId="2" xfId="0" applyNumberFormat="1" applyFont="1" applyFill="1" applyBorder="1" applyAlignment="1">
      <alignment horizontal="center" vertical="center" wrapText="1"/>
    </xf>
    <xf numFmtId="0" fontId="15" fillId="0" borderId="0" xfId="0" applyFont="1" applyAlignment="1">
      <alignment vertical="center"/>
    </xf>
    <xf numFmtId="0" fontId="2" fillId="0" borderId="0" xfId="0" applyFont="1" applyAlignment="1">
      <alignment horizontal="center" vertical="center"/>
    </xf>
    <xf numFmtId="49" fontId="3" fillId="0" borderId="0" xfId="0" applyNumberFormat="1" applyFont="1" applyAlignment="1">
      <alignment horizontal="center" vertical="center"/>
    </xf>
    <xf numFmtId="49" fontId="4" fillId="0" borderId="0" xfId="0" applyNumberFormat="1" applyFont="1" applyAlignment="1">
      <alignment horizontal="center" vertical="center"/>
    </xf>
    <xf numFmtId="49" fontId="0" fillId="0" borderId="0" xfId="0" applyNumberFormat="1"/>
    <xf numFmtId="0" fontId="18" fillId="0" borderId="0" xfId="0" applyFont="1" applyAlignment="1">
      <alignment vertical="center"/>
    </xf>
    <xf numFmtId="0" fontId="18" fillId="0" borderId="0" xfId="0" applyFont="1" applyAlignment="1">
      <alignment horizontal="center" vertical="center"/>
    </xf>
    <xf numFmtId="49" fontId="18" fillId="0" borderId="0" xfId="0" applyNumberFormat="1" applyFont="1" applyAlignment="1">
      <alignment horizontal="center" vertical="center"/>
    </xf>
    <xf numFmtId="164" fontId="3" fillId="0" borderId="4" xfId="0" applyNumberFormat="1" applyFont="1" applyBorder="1" applyAlignment="1">
      <alignment horizontal="center" vertical="center"/>
    </xf>
    <xf numFmtId="0" fontId="3" fillId="0" borderId="5" xfId="0" applyFont="1" applyBorder="1"/>
    <xf numFmtId="0" fontId="3" fillId="0" borderId="4" xfId="0" applyFont="1" applyBorder="1"/>
    <xf numFmtId="0" fontId="3" fillId="0" borderId="4" xfId="0" applyFont="1" applyBorder="1" applyAlignment="1">
      <alignment horizontal="center"/>
    </xf>
    <xf numFmtId="0" fontId="3" fillId="0" borderId="4" xfId="0" applyFont="1" applyBorder="1" applyAlignment="1">
      <alignment horizontal="left"/>
    </xf>
    <xf numFmtId="49" fontId="3" fillId="0" borderId="4" xfId="0" applyNumberFormat="1" applyFont="1" applyBorder="1" applyAlignment="1">
      <alignment horizontal="center" vertical="center"/>
    </xf>
    <xf numFmtId="49" fontId="0" fillId="0" borderId="4" xfId="0" applyNumberFormat="1" applyBorder="1"/>
    <xf numFmtId="49" fontId="0" fillId="0" borderId="4" xfId="0" applyNumberFormat="1" applyBorder="1" applyAlignment="1">
      <alignment horizontal="center"/>
    </xf>
    <xf numFmtId="164" fontId="3" fillId="0" borderId="4" xfId="0" applyNumberFormat="1" applyFont="1" applyBorder="1" applyAlignment="1">
      <alignment horizontal="center"/>
    </xf>
    <xf numFmtId="0" fontId="9" fillId="0" borderId="6" xfId="0" applyFont="1" applyBorder="1" applyAlignment="1">
      <alignment horizontal="left" vertical="center"/>
    </xf>
    <xf numFmtId="0" fontId="10" fillId="0" borderId="6" xfId="0" applyFont="1" applyBorder="1" applyAlignment="1">
      <alignment horizontal="center" vertical="center"/>
    </xf>
    <xf numFmtId="166" fontId="10" fillId="0" borderId="6" xfId="0" applyNumberFormat="1" applyFont="1" applyBorder="1" applyAlignment="1">
      <alignment horizontal="center" vertical="center"/>
    </xf>
    <xf numFmtId="12" fontId="10" fillId="0" borderId="6" xfId="0" applyNumberFormat="1" applyFont="1" applyBorder="1" applyAlignment="1">
      <alignment horizontal="center" vertical="center"/>
    </xf>
    <xf numFmtId="0" fontId="11" fillId="0" borderId="6" xfId="0" applyFont="1" applyBorder="1" applyAlignment="1">
      <alignment horizontal="left" vertical="center"/>
    </xf>
    <xf numFmtId="0" fontId="12" fillId="0" borderId="6" xfId="0" applyFont="1" applyBorder="1" applyAlignment="1">
      <alignment horizontal="center" vertical="center"/>
    </xf>
    <xf numFmtId="166" fontId="12" fillId="0" borderId="6" xfId="0" applyNumberFormat="1" applyFont="1" applyBorder="1" applyAlignment="1">
      <alignment horizontal="center" vertical="center"/>
    </xf>
    <xf numFmtId="12" fontId="12" fillId="0" borderId="6" xfId="0" applyNumberFormat="1" applyFont="1" applyBorder="1" applyAlignment="1">
      <alignment horizontal="center" vertical="center"/>
    </xf>
    <xf numFmtId="0" fontId="9" fillId="0" borderId="6" xfId="0" applyFont="1" applyBorder="1" applyAlignment="1">
      <alignment horizontal="left"/>
    </xf>
    <xf numFmtId="0" fontId="9" fillId="0" borderId="6" xfId="0" applyFont="1" applyBorder="1" applyAlignment="1">
      <alignment horizontal="center"/>
    </xf>
    <xf numFmtId="167" fontId="9" fillId="0" borderId="6" xfId="0" applyNumberFormat="1" applyFont="1" applyBorder="1" applyAlignment="1">
      <alignment horizontal="center"/>
    </xf>
    <xf numFmtId="12" fontId="9" fillId="0" borderId="6" xfId="0" applyNumberFormat="1" applyFont="1" applyBorder="1" applyAlignment="1">
      <alignment horizontal="center"/>
    </xf>
    <xf numFmtId="0" fontId="13" fillId="0" borderId="6" xfId="0" applyFont="1" applyBorder="1" applyAlignment="1">
      <alignment horizontal="center"/>
    </xf>
    <xf numFmtId="0" fontId="9" fillId="0" borderId="7" xfId="0" applyFont="1" applyBorder="1" applyAlignment="1">
      <alignment horizontal="left" vertical="center"/>
    </xf>
    <xf numFmtId="0" fontId="10" fillId="0" borderId="7" xfId="0" applyFont="1" applyBorder="1" applyAlignment="1">
      <alignment horizontal="center" vertical="center"/>
    </xf>
    <xf numFmtId="166" fontId="10" fillId="0" borderId="7" xfId="0" applyNumberFormat="1" applyFont="1" applyBorder="1" applyAlignment="1">
      <alignment horizontal="center" vertical="center"/>
    </xf>
    <xf numFmtId="12" fontId="10" fillId="0" borderId="7" xfId="0" applyNumberFormat="1" applyFont="1" applyBorder="1" applyAlignment="1">
      <alignment horizontal="center" vertical="center"/>
    </xf>
    <xf numFmtId="0" fontId="3" fillId="0" borderId="10" xfId="0" applyFont="1" applyBorder="1" applyAlignment="1">
      <alignment horizontal="center"/>
    </xf>
    <xf numFmtId="164" fontId="3" fillId="4" borderId="4" xfId="0" applyNumberFormat="1" applyFont="1" applyFill="1" applyBorder="1" applyAlignment="1">
      <alignment horizontal="center"/>
    </xf>
    <xf numFmtId="0" fontId="27" fillId="0" borderId="0" xfId="0" applyFont="1" applyAlignment="1">
      <alignment horizontal="center" vertical="center"/>
    </xf>
    <xf numFmtId="0" fontId="30" fillId="0" borderId="0" xfId="0" applyFont="1"/>
    <xf numFmtId="0" fontId="31" fillId="0" borderId="0" xfId="0" applyFont="1"/>
    <xf numFmtId="0" fontId="0" fillId="0" borderId="0" xfId="0" applyAlignment="1">
      <alignment horizontal="center"/>
    </xf>
    <xf numFmtId="0" fontId="0" fillId="0" borderId="0" xfId="0" applyAlignment="1">
      <alignment horizontal="center" vertical="center"/>
    </xf>
    <xf numFmtId="0" fontId="29" fillId="0" borderId="0" xfId="0" applyFont="1" applyAlignment="1">
      <alignment horizontal="center" vertical="center"/>
    </xf>
    <xf numFmtId="0" fontId="32" fillId="0" borderId="0" xfId="0" applyFont="1" applyAlignment="1">
      <alignment horizontal="center"/>
    </xf>
    <xf numFmtId="0" fontId="0" fillId="4" borderId="0" xfId="0" applyFill="1"/>
    <xf numFmtId="0" fontId="28" fillId="4" borderId="0" xfId="0" applyFont="1" applyFill="1" applyAlignment="1">
      <alignment horizontal="center" vertical="center" wrapText="1"/>
    </xf>
    <xf numFmtId="0" fontId="0" fillId="4" borderId="0" xfId="0" applyFill="1" applyAlignment="1">
      <alignment horizontal="center"/>
    </xf>
    <xf numFmtId="0" fontId="30" fillId="0" borderId="0" xfId="0" applyFont="1" applyAlignment="1">
      <alignment horizontal="center" vertical="center"/>
    </xf>
    <xf numFmtId="164" fontId="8" fillId="0" borderId="0" xfId="0" applyNumberFormat="1" applyFont="1" applyAlignment="1">
      <alignment horizontal="right"/>
    </xf>
    <xf numFmtId="165" fontId="3" fillId="0" borderId="0" xfId="0" applyNumberFormat="1" applyFont="1" applyAlignment="1">
      <alignment horizontal="right"/>
    </xf>
    <xf numFmtId="164" fontId="3" fillId="0" borderId="0" xfId="0" applyNumberFormat="1" applyFont="1" applyAlignment="1">
      <alignment horizontal="right" indent="2"/>
    </xf>
    <xf numFmtId="0" fontId="4" fillId="0" borderId="0" xfId="0" applyFont="1" applyAlignment="1">
      <alignment horizontal="right" vertical="center" indent="2"/>
    </xf>
    <xf numFmtId="0" fontId="5" fillId="0" borderId="0" xfId="0" applyFont="1" applyAlignment="1">
      <alignment horizontal="right" vertical="center" indent="2"/>
    </xf>
    <xf numFmtId="164" fontId="3" fillId="0" borderId="4" xfId="0" applyNumberFormat="1" applyFont="1" applyBorder="1" applyAlignment="1">
      <alignment horizontal="right" indent="2"/>
    </xf>
    <xf numFmtId="0" fontId="3" fillId="0" borderId="0" xfId="0" applyFont="1" applyAlignment="1">
      <alignment horizontal="right" indent="2"/>
    </xf>
    <xf numFmtId="0" fontId="3" fillId="4" borderId="0" xfId="0" applyFont="1" applyFill="1" applyAlignment="1">
      <alignment horizontal="right" indent="2"/>
    </xf>
    <xf numFmtId="166" fontId="10" fillId="0" borderId="6" xfId="0" applyNumberFormat="1" applyFont="1" applyBorder="1" applyAlignment="1">
      <alignment horizontal="right" vertical="center" indent="2"/>
    </xf>
    <xf numFmtId="167" fontId="9" fillId="0" borderId="0" xfId="0" applyNumberFormat="1" applyFont="1" applyAlignment="1">
      <alignment horizontal="right" indent="2"/>
    </xf>
    <xf numFmtId="166" fontId="10" fillId="0" borderId="0" xfId="0" applyNumberFormat="1" applyFont="1" applyAlignment="1">
      <alignment horizontal="right" vertical="center" indent="2"/>
    </xf>
    <xf numFmtId="164" fontId="3" fillId="0" borderId="11" xfId="0" applyNumberFormat="1" applyFont="1" applyBorder="1" applyAlignment="1">
      <alignment horizontal="right" indent="2"/>
    </xf>
    <xf numFmtId="164" fontId="3" fillId="0" borderId="0" xfId="0" applyNumberFormat="1" applyFont="1" applyAlignment="1">
      <alignment horizontal="right" vertical="center" indent="2"/>
    </xf>
    <xf numFmtId="164" fontId="4" fillId="0" borderId="0" xfId="0" applyNumberFormat="1" applyFont="1" applyAlignment="1">
      <alignment horizontal="right" vertical="center" indent="2"/>
    </xf>
    <xf numFmtId="0" fontId="0" fillId="0" borderId="0" xfId="0" applyAlignment="1">
      <alignment horizontal="right" indent="2"/>
    </xf>
    <xf numFmtId="164" fontId="5" fillId="0" borderId="0" xfId="0" applyNumberFormat="1" applyFont="1" applyAlignment="1">
      <alignment horizontal="right" vertical="center" indent="2"/>
    </xf>
    <xf numFmtId="0" fontId="15" fillId="0" borderId="0" xfId="0" applyFont="1" applyAlignment="1">
      <alignment horizontal="right" vertical="center" indent="2"/>
    </xf>
    <xf numFmtId="164" fontId="2" fillId="0" borderId="0" xfId="0" applyNumberFormat="1" applyFont="1" applyAlignment="1">
      <alignment horizontal="right" vertical="center" wrapText="1" indent="2"/>
    </xf>
    <xf numFmtId="166" fontId="0" fillId="0" borderId="0" xfId="0" applyNumberFormat="1"/>
    <xf numFmtId="0" fontId="17" fillId="4" borderId="0" xfId="0" applyFont="1" applyFill="1" applyAlignment="1">
      <alignment vertical="center"/>
    </xf>
    <xf numFmtId="166" fontId="3" fillId="0" borderId="0" xfId="0" applyNumberFormat="1" applyFont="1" applyAlignment="1">
      <alignment horizontal="right" vertical="center" indent="2"/>
    </xf>
    <xf numFmtId="166" fontId="0" fillId="0" borderId="0" xfId="0" applyNumberFormat="1" applyAlignment="1">
      <alignment horizontal="right" indent="2"/>
    </xf>
    <xf numFmtId="166" fontId="18" fillId="0" borderId="0" xfId="0" applyNumberFormat="1" applyFont="1" applyAlignment="1">
      <alignment horizontal="right" vertical="center" indent="2"/>
    </xf>
    <xf numFmtId="166" fontId="19" fillId="0" borderId="0" xfId="0" applyNumberFormat="1" applyFont="1" applyAlignment="1">
      <alignment horizontal="right" vertical="center" indent="2"/>
    </xf>
    <xf numFmtId="166" fontId="3" fillId="0" borderId="4" xfId="0" applyNumberFormat="1" applyFont="1" applyBorder="1" applyAlignment="1">
      <alignment horizontal="right" vertical="center" indent="2"/>
    </xf>
    <xf numFmtId="166" fontId="0" fillId="11" borderId="0" xfId="0" applyNumberFormat="1" applyFill="1" applyAlignment="1">
      <alignment horizontal="right" indent="2"/>
    </xf>
    <xf numFmtId="166" fontId="19" fillId="11" borderId="0" xfId="0" applyNumberFormat="1" applyFont="1" applyFill="1" applyAlignment="1">
      <alignment horizontal="right" vertical="center" indent="2"/>
    </xf>
    <xf numFmtId="166" fontId="3" fillId="11" borderId="0" xfId="0" applyNumberFormat="1" applyFont="1" applyFill="1" applyAlignment="1">
      <alignment horizontal="right" vertical="center" indent="2"/>
    </xf>
    <xf numFmtId="166" fontId="3" fillId="11" borderId="4" xfId="0" applyNumberFormat="1" applyFont="1" applyFill="1" applyBorder="1" applyAlignment="1">
      <alignment horizontal="right" vertical="center" indent="2"/>
    </xf>
    <xf numFmtId="166" fontId="3" fillId="0" borderId="0" xfId="0" applyNumberFormat="1" applyFont="1"/>
    <xf numFmtId="166" fontId="3" fillId="0" borderId="0" xfId="0" applyNumberFormat="1" applyFont="1" applyAlignment="1">
      <alignment horizontal="left" indent="1"/>
    </xf>
    <xf numFmtId="0" fontId="33" fillId="0" borderId="0" xfId="0" applyFont="1" applyAlignment="1">
      <alignment horizontal="left" vertical="center" indent="2"/>
    </xf>
    <xf numFmtId="0" fontId="3" fillId="7" borderId="0" xfId="0" applyFont="1" applyFill="1"/>
    <xf numFmtId="164" fontId="2" fillId="13" borderId="2" xfId="0" applyNumberFormat="1" applyFont="1" applyFill="1" applyBorder="1" applyAlignment="1">
      <alignment horizontal="center" vertical="center" wrapText="1"/>
    </xf>
    <xf numFmtId="164" fontId="3" fillId="7" borderId="4" xfId="0" applyNumberFormat="1" applyFont="1" applyFill="1" applyBorder="1" applyAlignment="1">
      <alignment horizontal="center"/>
    </xf>
    <xf numFmtId="0" fontId="3" fillId="7" borderId="0" xfId="0" applyFont="1" applyFill="1" applyAlignment="1">
      <alignment horizontal="center"/>
    </xf>
    <xf numFmtId="164" fontId="3" fillId="7" borderId="0" xfId="0" applyNumberFormat="1" applyFont="1" applyFill="1" applyAlignment="1">
      <alignment horizontal="right" indent="2"/>
    </xf>
    <xf numFmtId="0" fontId="0" fillId="7" borderId="0" xfId="0" applyFill="1"/>
    <xf numFmtId="0" fontId="3" fillId="0" borderId="0" xfId="0" applyFont="1" applyAlignment="1">
      <alignment horizontal="right"/>
    </xf>
    <xf numFmtId="0" fontId="34" fillId="0" borderId="0" xfId="0" applyFont="1"/>
    <xf numFmtId="0" fontId="41" fillId="0" borderId="0" xfId="0" applyFont="1"/>
    <xf numFmtId="0" fontId="7" fillId="15" borderId="0" xfId="4">
      <alignment horizontal="left" vertical="center" indent="1"/>
    </xf>
    <xf numFmtId="0" fontId="2" fillId="17" borderId="1" xfId="6" applyAlignment="1">
      <alignment horizontal="center" vertical="center"/>
    </xf>
    <xf numFmtId="0" fontId="2" fillId="17" borderId="1" xfId="6" applyAlignment="1">
      <alignment horizontal="center" vertical="center" wrapText="1"/>
    </xf>
    <xf numFmtId="0" fontId="33" fillId="16" borderId="0" xfId="7">
      <alignment horizontal="left" vertical="center" indent="3"/>
    </xf>
    <xf numFmtId="0" fontId="38" fillId="0" borderId="0" xfId="0" applyFont="1"/>
    <xf numFmtId="0" fontId="3" fillId="4" borderId="0" xfId="0" applyFont="1" applyFill="1" applyAlignment="1">
      <alignment horizontal="center"/>
    </xf>
    <xf numFmtId="164" fontId="3" fillId="4" borderId="0" xfId="0" applyNumberFormat="1" applyFont="1" applyFill="1" applyAlignment="1">
      <alignment horizontal="right" indent="2"/>
    </xf>
    <xf numFmtId="0" fontId="0" fillId="0" borderId="0" xfId="0" applyAlignment="1">
      <alignment horizontal="left" indent="1"/>
    </xf>
    <xf numFmtId="0" fontId="6" fillId="20" borderId="14" xfId="3">
      <protection locked="0"/>
    </xf>
    <xf numFmtId="0" fontId="37" fillId="0" borderId="0" xfId="0" applyFont="1" applyAlignment="1">
      <alignment horizontal="center"/>
    </xf>
    <xf numFmtId="0" fontId="37" fillId="0" borderId="0" xfId="0" applyFont="1"/>
    <xf numFmtId="0" fontId="40" fillId="8" borderId="0" xfId="0" applyFont="1" applyFill="1" applyAlignment="1">
      <alignment horizontal="center" vertical="center"/>
    </xf>
    <xf numFmtId="0" fontId="43" fillId="21" borderId="0" xfId="0" applyFont="1" applyFill="1" applyAlignment="1">
      <alignment horizontal="center"/>
    </xf>
    <xf numFmtId="166" fontId="3" fillId="0" borderId="0" xfId="0" applyNumberFormat="1" applyFont="1" applyAlignment="1">
      <alignment horizontal="right" indent="2"/>
    </xf>
    <xf numFmtId="166" fontId="3" fillId="0" borderId="4" xfId="0" applyNumberFormat="1" applyFont="1" applyBorder="1" applyAlignment="1">
      <alignment horizontal="right" indent="2"/>
    </xf>
    <xf numFmtId="166" fontId="8" fillId="0" borderId="0" xfId="0" applyNumberFormat="1" applyFont="1" applyAlignment="1">
      <alignment horizontal="right"/>
    </xf>
    <xf numFmtId="166" fontId="33" fillId="16" borderId="0" xfId="7" applyNumberFormat="1">
      <alignment horizontal="left" vertical="center" indent="3"/>
    </xf>
    <xf numFmtId="166" fontId="2" fillId="17" borderId="1" xfId="6" applyNumberFormat="1" applyAlignment="1">
      <alignment horizontal="center" vertical="center" wrapText="1"/>
    </xf>
    <xf numFmtId="166" fontId="5" fillId="0" borderId="0" xfId="0" applyNumberFormat="1" applyFont="1" applyAlignment="1">
      <alignment horizontal="right" vertical="center" indent="2"/>
    </xf>
    <xf numFmtId="166" fontId="3" fillId="0" borderId="12" xfId="0" applyNumberFormat="1" applyFont="1" applyBorder="1" applyAlignment="1">
      <alignment horizontal="right" indent="2"/>
    </xf>
    <xf numFmtId="166" fontId="3" fillId="0" borderId="0" xfId="0" applyNumberFormat="1" applyFont="1" applyAlignment="1">
      <alignment horizontal="center"/>
    </xf>
    <xf numFmtId="166" fontId="4" fillId="0" borderId="0" xfId="0" applyNumberFormat="1" applyFont="1" applyAlignment="1">
      <alignment horizontal="right" vertical="center" indent="2"/>
    </xf>
    <xf numFmtId="166" fontId="3" fillId="0" borderId="0" xfId="0" applyNumberFormat="1" applyFont="1" applyAlignment="1">
      <alignment horizontal="center" vertical="center"/>
    </xf>
    <xf numFmtId="166" fontId="3" fillId="0" borderId="4" xfId="0" applyNumberFormat="1" applyFont="1" applyBorder="1" applyAlignment="1">
      <alignment horizontal="center"/>
    </xf>
    <xf numFmtId="166" fontId="3" fillId="4" borderId="4" xfId="0" applyNumberFormat="1" applyFont="1" applyFill="1" applyBorder="1" applyAlignment="1">
      <alignment horizontal="center"/>
    </xf>
    <xf numFmtId="166" fontId="3" fillId="0" borderId="4" xfId="0" applyNumberFormat="1" applyFont="1" applyBorder="1"/>
    <xf numFmtId="169" fontId="28" fillId="0" borderId="0" xfId="0" applyNumberFormat="1" applyFont="1"/>
    <xf numFmtId="166" fontId="28" fillId="0" borderId="0" xfId="0" applyNumberFormat="1" applyFont="1"/>
    <xf numFmtId="166" fontId="36" fillId="0" borderId="4" xfId="0" applyNumberFormat="1" applyFont="1" applyBorder="1" applyAlignment="1">
      <alignment horizontal="center"/>
    </xf>
    <xf numFmtId="166" fontId="36" fillId="4" borderId="4" xfId="0" applyNumberFormat="1" applyFont="1" applyFill="1" applyBorder="1" applyAlignment="1">
      <alignment horizontal="center"/>
    </xf>
    <xf numFmtId="166" fontId="36" fillId="0" borderId="0" xfId="0" applyNumberFormat="1" applyFont="1" applyAlignment="1">
      <alignment horizontal="center"/>
    </xf>
    <xf numFmtId="166" fontId="36" fillId="0" borderId="0" xfId="0" applyNumberFormat="1" applyFont="1"/>
    <xf numFmtId="0" fontId="2" fillId="17" borderId="1" xfId="6" applyAlignment="1"/>
    <xf numFmtId="0" fontId="0" fillId="18" borderId="0" xfId="0" applyFill="1" applyAlignment="1">
      <alignment horizontal="center" vertical="center"/>
    </xf>
    <xf numFmtId="0" fontId="0" fillId="18" borderId="0" xfId="0" applyFill="1" applyAlignment="1">
      <alignment horizontal="center"/>
    </xf>
    <xf numFmtId="0" fontId="8" fillId="0" borderId="0" xfId="0" applyFont="1" applyAlignment="1">
      <alignment horizontal="right"/>
    </xf>
    <xf numFmtId="164" fontId="3" fillId="0" borderId="0" xfId="0" applyNumberFormat="1" applyFont="1"/>
    <xf numFmtId="2" fontId="31" fillId="8" borderId="0" xfId="0" applyNumberFormat="1" applyFont="1" applyFill="1" applyAlignment="1" applyProtection="1">
      <alignment horizontal="center" vertical="center"/>
      <protection locked="0"/>
    </xf>
    <xf numFmtId="0" fontId="14" fillId="20" borderId="0" xfId="2">
      <alignment vertical="center"/>
    </xf>
    <xf numFmtId="0" fontId="24" fillId="0" borderId="0" xfId="0" applyFont="1" applyAlignment="1">
      <alignment horizontal="center" vertical="center"/>
    </xf>
    <xf numFmtId="0" fontId="25" fillId="0" borderId="0" xfId="0" applyFont="1" applyAlignment="1">
      <alignment horizontal="center" vertical="center"/>
    </xf>
    <xf numFmtId="0" fontId="0" fillId="4" borderId="0" xfId="0" applyFill="1" applyAlignment="1">
      <alignment horizontal="center" vertical="center" wrapText="1"/>
    </xf>
    <xf numFmtId="0" fontId="0" fillId="4" borderId="0" xfId="0" applyFill="1" applyAlignment="1">
      <alignment wrapText="1"/>
    </xf>
    <xf numFmtId="0" fontId="7" fillId="0" borderId="0" xfId="1" applyFill="1">
      <alignment horizontal="left" vertical="center" indent="1"/>
    </xf>
    <xf numFmtId="166" fontId="3" fillId="7" borderId="0" xfId="0" applyNumberFormat="1" applyFont="1" applyFill="1"/>
    <xf numFmtId="164" fontId="3" fillId="7" borderId="0" xfId="0" applyNumberFormat="1" applyFont="1" applyFill="1" applyAlignment="1">
      <alignment horizontal="center"/>
    </xf>
    <xf numFmtId="166" fontId="3" fillId="7" borderId="0" xfId="0" applyNumberFormat="1" applyFont="1" applyFill="1" applyAlignment="1">
      <alignment horizontal="center" vertical="center"/>
    </xf>
    <xf numFmtId="0" fontId="50" fillId="22" borderId="0" xfId="0" applyFont="1" applyFill="1" applyAlignment="1">
      <alignment horizontal="center" vertical="center"/>
    </xf>
    <xf numFmtId="0" fontId="50" fillId="22" borderId="0" xfId="8">
      <alignment horizontal="center" vertical="center"/>
    </xf>
    <xf numFmtId="0" fontId="35" fillId="0" borderId="0" xfId="2" applyFont="1" applyFill="1">
      <alignment vertical="center"/>
    </xf>
    <xf numFmtId="0" fontId="28" fillId="0" borderId="0" xfId="8" applyFont="1" applyFill="1">
      <alignment horizontal="center" vertical="center"/>
    </xf>
    <xf numFmtId="0" fontId="28" fillId="0" borderId="0" xfId="0" applyFont="1" applyAlignment="1">
      <alignment horizontal="center" vertical="center"/>
    </xf>
    <xf numFmtId="0" fontId="35" fillId="0" borderId="16" xfId="2" applyFont="1" applyFill="1" applyBorder="1">
      <alignment vertical="center"/>
    </xf>
    <xf numFmtId="0" fontId="36" fillId="0" borderId="0" xfId="2" applyFont="1" applyFill="1">
      <alignment vertical="center"/>
    </xf>
    <xf numFmtId="0" fontId="9" fillId="0" borderId="4" xfId="0" applyFont="1" applyBorder="1"/>
    <xf numFmtId="0" fontId="9" fillId="23" borderId="4" xfId="0" applyFont="1" applyFill="1" applyBorder="1"/>
    <xf numFmtId="166" fontId="10" fillId="23" borderId="6" xfId="0" applyNumberFormat="1" applyFont="1" applyFill="1" applyBorder="1" applyAlignment="1">
      <alignment horizontal="right" vertical="center" indent="2"/>
    </xf>
    <xf numFmtId="0" fontId="2" fillId="17" borderId="2" xfId="6" applyBorder="1" applyAlignment="1">
      <alignment horizontal="center" vertical="center"/>
    </xf>
    <xf numFmtId="0" fontId="2" fillId="17" borderId="0" xfId="6" applyBorder="1" applyAlignment="1">
      <alignment horizontal="center" vertical="center"/>
    </xf>
    <xf numFmtId="0" fontId="11" fillId="23" borderId="6" xfId="0" applyFont="1" applyFill="1" applyBorder="1" applyAlignment="1">
      <alignment horizontal="left" vertical="center"/>
    </xf>
    <xf numFmtId="0" fontId="3" fillId="0" borderId="0" xfId="0" applyFont="1" applyAlignment="1">
      <alignment horizontal="center" vertical="center"/>
    </xf>
    <xf numFmtId="0" fontId="3" fillId="0" borderId="15" xfId="0" applyFont="1" applyBorder="1"/>
    <xf numFmtId="0" fontId="3" fillId="0" borderId="10" xfId="0" applyFont="1" applyBorder="1"/>
    <xf numFmtId="166" fontId="12" fillId="0" borderId="0" xfId="0" applyNumberFormat="1" applyFont="1" applyAlignment="1">
      <alignment horizontal="center" vertical="center"/>
    </xf>
    <xf numFmtId="0" fontId="3" fillId="0" borderId="31" xfId="0" applyFont="1" applyBorder="1"/>
    <xf numFmtId="0" fontId="3" fillId="0" borderId="32" xfId="0" applyFont="1" applyBorder="1"/>
    <xf numFmtId="0" fontId="3" fillId="0" borderId="33" xfId="0" applyFont="1" applyBorder="1"/>
    <xf numFmtId="0" fontId="6" fillId="20" borderId="0" xfId="3" applyBorder="1">
      <protection locked="0"/>
    </xf>
    <xf numFmtId="164" fontId="19" fillId="10" borderId="0" xfId="0" applyNumberFormat="1" applyFont="1" applyFill="1" applyAlignment="1">
      <alignment horizontal="center" vertical="center" wrapText="1"/>
    </xf>
    <xf numFmtId="164" fontId="3" fillId="0" borderId="11" xfId="0" applyNumberFormat="1" applyFont="1" applyBorder="1" applyAlignment="1">
      <alignment horizontal="center" vertical="center"/>
    </xf>
    <xf numFmtId="164" fontId="3" fillId="0" borderId="11" xfId="0" applyNumberFormat="1" applyFont="1" applyBorder="1" applyAlignment="1">
      <alignment horizontal="center" vertical="center" wrapText="1"/>
    </xf>
    <xf numFmtId="0" fontId="3" fillId="0" borderId="11" xfId="0" applyFont="1" applyBorder="1"/>
    <xf numFmtId="0" fontId="3" fillId="0" borderId="11" xfId="0" applyFont="1" applyBorder="1" applyAlignment="1">
      <alignment horizontal="center"/>
    </xf>
    <xf numFmtId="49" fontId="3" fillId="0" borderId="11" xfId="0" applyNumberFormat="1" applyFont="1" applyBorder="1" applyAlignment="1">
      <alignment horizontal="center" vertical="center"/>
    </xf>
    <xf numFmtId="0" fontId="3" fillId="0" borderId="0" xfId="0" applyFont="1" applyAlignment="1">
      <alignment horizontal="left"/>
    </xf>
    <xf numFmtId="0" fontId="53" fillId="0" borderId="0" xfId="0" applyFont="1"/>
    <xf numFmtId="0" fontId="54" fillId="0" borderId="0" xfId="0" applyFont="1"/>
    <xf numFmtId="0" fontId="55" fillId="0" borderId="0" xfId="0" applyFont="1"/>
    <xf numFmtId="0" fontId="28" fillId="0" borderId="0" xfId="10"/>
    <xf numFmtId="49" fontId="54" fillId="0" borderId="0" xfId="0" applyNumberFormat="1" applyFont="1" applyAlignment="1">
      <alignment horizontal="right"/>
    </xf>
    <xf numFmtId="49" fontId="55" fillId="0" borderId="0" xfId="0" applyNumberFormat="1" applyFont="1" applyAlignment="1">
      <alignment horizontal="right"/>
    </xf>
    <xf numFmtId="49" fontId="0" fillId="0" borderId="0" xfId="0" applyNumberFormat="1" applyAlignment="1">
      <alignment horizontal="right"/>
    </xf>
    <xf numFmtId="0" fontId="56" fillId="0" borderId="0" xfId="10" applyFont="1" applyBorder="1" applyAlignment="1">
      <alignment horizontal="left"/>
    </xf>
    <xf numFmtId="0" fontId="56" fillId="0" borderId="0" xfId="10" applyFont="1" applyBorder="1" applyAlignment="1">
      <alignment horizontal="left" indent="2"/>
    </xf>
    <xf numFmtId="0" fontId="3" fillId="0" borderId="0" xfId="0" applyFont="1" applyAlignment="1">
      <alignment horizontal="center" vertical="center" wrapText="1"/>
    </xf>
    <xf numFmtId="14" fontId="37" fillId="0" borderId="0" xfId="0" applyNumberFormat="1" applyFont="1" applyAlignment="1">
      <alignment horizontal="center" vertical="center"/>
    </xf>
    <xf numFmtId="0" fontId="29" fillId="9" borderId="0" xfId="0" applyFont="1" applyFill="1" applyAlignment="1">
      <alignment horizontal="center" vertical="center"/>
    </xf>
    <xf numFmtId="0" fontId="37" fillId="18" borderId="0" xfId="0" applyFont="1" applyFill="1" applyAlignment="1">
      <alignment horizontal="center" vertical="center" wrapText="1"/>
    </xf>
    <xf numFmtId="0" fontId="0" fillId="18" borderId="0" xfId="0" applyFill="1" applyAlignment="1">
      <alignment horizontal="right"/>
    </xf>
    <xf numFmtId="170" fontId="0" fillId="0" borderId="0" xfId="0" applyNumberFormat="1" applyAlignment="1">
      <alignment horizontal="right" vertical="center" indent="1"/>
    </xf>
    <xf numFmtId="0" fontId="31" fillId="0" borderId="0" xfId="0" applyFont="1" applyAlignment="1">
      <alignment horizontal="center" vertical="center"/>
    </xf>
    <xf numFmtId="0" fontId="31" fillId="0" borderId="0" xfId="0" applyFont="1"/>
    <xf numFmtId="0" fontId="40" fillId="0" borderId="0" xfId="0" applyFont="1" applyAlignment="1">
      <alignment horizontal="center" vertical="center"/>
    </xf>
    <xf numFmtId="0" fontId="12" fillId="0" borderId="27" xfId="0" applyFont="1" applyBorder="1" applyAlignment="1">
      <alignment horizontal="center" vertical="center"/>
    </xf>
    <xf numFmtId="0" fontId="12" fillId="0" borderId="25" xfId="0" applyFont="1" applyBorder="1" applyAlignment="1">
      <alignment horizontal="center" vertical="center"/>
    </xf>
    <xf numFmtId="0" fontId="12" fillId="0" borderId="30" xfId="0" applyFont="1" applyBorder="1" applyAlignment="1">
      <alignment horizontal="center" vertical="center"/>
    </xf>
    <xf numFmtId="0" fontId="12" fillId="0" borderId="26" xfId="0" applyFont="1" applyBorder="1" applyAlignment="1">
      <alignment horizontal="center" vertical="center"/>
    </xf>
    <xf numFmtId="0" fontId="9" fillId="0" borderId="24" xfId="0" applyFont="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11" fillId="23" borderId="24" xfId="0" applyFont="1" applyFill="1" applyBorder="1" applyAlignment="1">
      <alignment horizontal="left" vertical="center"/>
    </xf>
    <xf numFmtId="0" fontId="11" fillId="23" borderId="19" xfId="0" applyFont="1" applyFill="1" applyBorder="1" applyAlignment="1">
      <alignment horizontal="left" vertical="center"/>
    </xf>
    <xf numFmtId="0" fontId="11" fillId="23" borderId="20" xfId="0" applyFont="1" applyFill="1" applyBorder="1" applyAlignment="1">
      <alignment horizontal="left" vertical="center"/>
    </xf>
    <xf numFmtId="0" fontId="10" fillId="0" borderId="24" xfId="0" applyFont="1" applyBorder="1" applyAlignment="1">
      <alignment horizontal="center" vertical="center"/>
    </xf>
    <xf numFmtId="0" fontId="10" fillId="0" borderId="20" xfId="0" applyFont="1" applyBorder="1" applyAlignment="1">
      <alignment horizontal="center" vertical="center"/>
    </xf>
    <xf numFmtId="0" fontId="11" fillId="0" borderId="24" xfId="0" applyFont="1" applyBorder="1" applyAlignment="1">
      <alignment horizontal="left" vertical="center"/>
    </xf>
    <xf numFmtId="0" fontId="11" fillId="0" borderId="20" xfId="0" applyFont="1" applyBorder="1" applyAlignment="1">
      <alignment horizontal="left" vertical="center"/>
    </xf>
    <xf numFmtId="0" fontId="3" fillId="0" borderId="0" xfId="0" applyFont="1" applyAlignment="1">
      <alignment horizontal="center" vertical="center"/>
    </xf>
    <xf numFmtId="0" fontId="11" fillId="0" borderId="19" xfId="0" applyFont="1" applyBorder="1" applyAlignment="1">
      <alignment horizontal="left" vertical="center"/>
    </xf>
    <xf numFmtId="0" fontId="14" fillId="20" borderId="0" xfId="2">
      <alignment vertical="center"/>
    </xf>
    <xf numFmtId="0" fontId="14" fillId="20" borderId="0" xfId="2" applyAlignment="1">
      <alignment horizontal="right" vertical="center"/>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24" fillId="0" borderId="0" xfId="0" applyFont="1" applyAlignment="1">
      <alignment horizontal="center" vertical="center"/>
    </xf>
    <xf numFmtId="0" fontId="25" fillId="0" borderId="0" xfId="0" applyFont="1" applyAlignment="1">
      <alignment horizontal="center" vertical="center"/>
    </xf>
    <xf numFmtId="0" fontId="2" fillId="17" borderId="0" xfId="6" applyBorder="1" applyAlignment="1">
      <alignment horizontal="center" vertical="center"/>
    </xf>
    <xf numFmtId="0" fontId="2" fillId="17" borderId="3" xfId="6" applyBorder="1" applyAlignment="1">
      <alignment horizontal="center" vertical="center"/>
    </xf>
    <xf numFmtId="0" fontId="2" fillId="17" borderId="2" xfId="6" applyBorder="1" applyAlignment="1">
      <alignment horizontal="center" vertical="center"/>
    </xf>
    <xf numFmtId="0" fontId="9" fillId="23" borderId="18" xfId="0" applyFont="1" applyFill="1" applyBorder="1" applyAlignment="1">
      <alignment horizontal="left" vertical="center"/>
    </xf>
    <xf numFmtId="0" fontId="9" fillId="23" borderId="19" xfId="0" applyFont="1" applyFill="1" applyBorder="1" applyAlignment="1">
      <alignment horizontal="left" vertical="center"/>
    </xf>
    <xf numFmtId="0" fontId="9" fillId="23" borderId="20" xfId="0" applyFont="1" applyFill="1" applyBorder="1" applyAlignment="1">
      <alignment horizontal="left" vertical="center"/>
    </xf>
    <xf numFmtId="0" fontId="9" fillId="0" borderId="18" xfId="0" applyFont="1" applyBorder="1" applyAlignment="1">
      <alignment horizontal="left" vertical="center"/>
    </xf>
    <xf numFmtId="0" fontId="33" fillId="16" borderId="0" xfId="7">
      <alignment horizontal="left" vertical="center" indent="3"/>
    </xf>
    <xf numFmtId="166" fontId="10" fillId="0" borderId="21" xfId="0" applyNumberFormat="1" applyFont="1" applyBorder="1" applyAlignment="1">
      <alignment horizontal="center" vertical="center"/>
    </xf>
    <xf numFmtId="166" fontId="10" fillId="0" borderId="22" xfId="0" applyNumberFormat="1" applyFont="1" applyBorder="1" applyAlignment="1">
      <alignment horizontal="center" vertical="center"/>
    </xf>
    <xf numFmtId="166" fontId="10" fillId="0" borderId="23" xfId="0" applyNumberFormat="1" applyFont="1" applyBorder="1" applyAlignment="1">
      <alignment horizontal="center" vertical="center"/>
    </xf>
    <xf numFmtId="165" fontId="3" fillId="0" borderId="0" xfId="0" applyNumberFormat="1" applyFont="1" applyAlignment="1">
      <alignment horizontal="right"/>
    </xf>
    <xf numFmtId="0" fontId="0" fillId="0" borderId="0" xfId="0" applyAlignment="1">
      <alignment horizontal="right"/>
    </xf>
    <xf numFmtId="0" fontId="39" fillId="0" borderId="0" xfId="5">
      <alignment horizontal="center" vertical="center"/>
    </xf>
    <xf numFmtId="0" fontId="7" fillId="19" borderId="0" xfId="1">
      <alignment horizontal="left" vertical="center" indent="1"/>
    </xf>
    <xf numFmtId="0" fontId="11" fillId="0" borderId="27" xfId="0" applyFont="1" applyBorder="1" applyAlignment="1">
      <alignment horizontal="center" vertical="center"/>
    </xf>
    <xf numFmtId="0" fontId="11" fillId="0" borderId="16" xfId="0" applyFont="1" applyBorder="1" applyAlignment="1">
      <alignment horizontal="center" vertical="center"/>
    </xf>
    <xf numFmtId="0" fontId="11" fillId="0" borderId="25"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0" fontId="12" fillId="0" borderId="27" xfId="0" applyFont="1" applyBorder="1" applyAlignment="1">
      <alignment horizontal="center" vertical="center" wrapText="1"/>
    </xf>
    <xf numFmtId="0" fontId="12" fillId="0" borderId="16" xfId="0" applyFont="1" applyBorder="1" applyAlignment="1">
      <alignment horizontal="center" vertical="center"/>
    </xf>
    <xf numFmtId="0" fontId="12" fillId="0" borderId="28"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7" xfId="0" applyFont="1" applyBorder="1" applyAlignment="1">
      <alignment horizontal="center" vertical="center"/>
    </xf>
    <xf numFmtId="0" fontId="47" fillId="0" borderId="0" xfId="0" applyFont="1" applyAlignment="1">
      <alignment horizontal="left" vertical="top" wrapText="1"/>
    </xf>
    <xf numFmtId="0" fontId="0" fillId="0" borderId="0" xfId="0" applyAlignment="1">
      <alignment horizontal="left" vertical="top" wrapText="1"/>
    </xf>
    <xf numFmtId="0" fontId="47" fillId="0" borderId="0" xfId="0" applyFont="1" applyAlignment="1">
      <alignment horizontal="right" indent="2"/>
    </xf>
    <xf numFmtId="0" fontId="0" fillId="0" borderId="0" xfId="0" applyAlignment="1">
      <alignment horizontal="right" indent="2"/>
    </xf>
    <xf numFmtId="0" fontId="26" fillId="0" borderId="0" xfId="0" applyFont="1" applyAlignment="1">
      <alignment horizontal="center" vertical="center"/>
    </xf>
    <xf numFmtId="0" fontId="27" fillId="0" borderId="0" xfId="0" applyFont="1" applyAlignment="1">
      <alignment horizontal="center" vertical="center"/>
    </xf>
    <xf numFmtId="0" fontId="52" fillId="0" borderId="0" xfId="9" applyAlignment="1">
      <alignment horizontal="center" vertical="center"/>
    </xf>
    <xf numFmtId="0" fontId="3" fillId="0" borderId="8" xfId="0" applyFont="1" applyBorder="1"/>
    <xf numFmtId="0" fontId="0" fillId="0" borderId="8" xfId="0" applyBorder="1"/>
    <xf numFmtId="0" fontId="14" fillId="20" borderId="16" xfId="2" applyBorder="1">
      <alignment vertical="center"/>
    </xf>
    <xf numFmtId="0" fontId="0" fillId="0" borderId="0" xfId="0" applyAlignment="1">
      <alignment vertical="center"/>
    </xf>
    <xf numFmtId="0" fontId="26" fillId="7" borderId="0" xfId="0" applyFont="1" applyFill="1" applyAlignment="1">
      <alignment horizontal="center" vertical="center"/>
    </xf>
    <xf numFmtId="0" fontId="27" fillId="7" borderId="0" xfId="0" applyFont="1" applyFill="1" applyAlignment="1">
      <alignment horizontal="center" vertical="center"/>
    </xf>
    <xf numFmtId="0" fontId="33" fillId="16" borderId="0" xfId="7" applyAlignment="1">
      <alignment horizontal="left" vertical="center" wrapText="1" indent="3"/>
    </xf>
    <xf numFmtId="164" fontId="3" fillId="0" borderId="4" xfId="0" applyNumberFormat="1" applyFont="1" applyBorder="1" applyAlignment="1">
      <alignment horizontal="center" vertical="center"/>
    </xf>
    <xf numFmtId="0" fontId="0" fillId="0" borderId="4" xfId="0" applyBorder="1" applyAlignment="1">
      <alignment horizontal="center" vertical="center"/>
    </xf>
    <xf numFmtId="0" fontId="3" fillId="0" borderId="5" xfId="0" applyFont="1" applyBorder="1" applyAlignment="1">
      <alignment horizontal="center"/>
    </xf>
    <xf numFmtId="0" fontId="3" fillId="0" borderId="13" xfId="0" applyFont="1" applyBorder="1" applyAlignment="1">
      <alignment horizontal="center"/>
    </xf>
    <xf numFmtId="0" fontId="38" fillId="0" borderId="0" xfId="0" applyFont="1" applyAlignment="1">
      <alignment horizontal="center" vertical="center"/>
    </xf>
    <xf numFmtId="0" fontId="2" fillId="17" borderId="1" xfId="6" applyAlignment="1">
      <alignment horizontal="center" vertical="center"/>
    </xf>
    <xf numFmtId="0" fontId="22" fillId="14" borderId="11" xfId="0" applyFont="1" applyFill="1" applyBorder="1" applyAlignment="1">
      <alignment horizontal="center" vertical="center"/>
    </xf>
    <xf numFmtId="0" fontId="23" fillId="14" borderId="11" xfId="0" applyFont="1" applyFill="1" applyBorder="1" applyAlignment="1">
      <alignment horizontal="center" vertical="center"/>
    </xf>
    <xf numFmtId="0" fontId="0" fillId="0" borderId="0" xfId="0"/>
    <xf numFmtId="164" fontId="19" fillId="10" borderId="2" xfId="0" applyNumberFormat="1" applyFont="1" applyFill="1" applyBorder="1" applyAlignment="1">
      <alignment horizontal="center" vertical="center" wrapText="1"/>
    </xf>
    <xf numFmtId="0" fontId="0" fillId="4" borderId="3" xfId="0" applyFill="1" applyBorder="1" applyAlignment="1">
      <alignment horizontal="center" vertical="center" wrapText="1"/>
    </xf>
    <xf numFmtId="0" fontId="2" fillId="17" borderId="1" xfId="6" applyAlignment="1">
      <alignment horizontal="center" vertical="center" wrapText="1"/>
    </xf>
    <xf numFmtId="0" fontId="0" fillId="4" borderId="0" xfId="0" applyFill="1" applyAlignment="1">
      <alignment horizontal="center" vertical="center" wrapText="1"/>
    </xf>
    <xf numFmtId="0" fontId="0" fillId="4" borderId="0" xfId="0" applyFill="1" applyAlignment="1">
      <alignment wrapText="1"/>
    </xf>
    <xf numFmtId="0" fontId="16" fillId="6" borderId="0" xfId="0" applyFont="1" applyFill="1"/>
    <xf numFmtId="0" fontId="2" fillId="0" borderId="2" xfId="6" applyFill="1" applyBorder="1" applyAlignment="1">
      <alignment horizontal="center" vertical="center"/>
    </xf>
    <xf numFmtId="0" fontId="2" fillId="0" borderId="0" xfId="6" applyFill="1" applyBorder="1" applyAlignment="1">
      <alignment horizontal="center" vertical="center"/>
    </xf>
    <xf numFmtId="0" fontId="2" fillId="0" borderId="3" xfId="6" applyFill="1" applyBorder="1" applyAlignment="1">
      <alignment horizontal="center" vertical="center"/>
    </xf>
    <xf numFmtId="166" fontId="19" fillId="12" borderId="2" xfId="0" applyNumberFormat="1" applyFont="1" applyFill="1" applyBorder="1" applyAlignment="1">
      <alignment horizontal="center" vertical="center" wrapText="1"/>
    </xf>
    <xf numFmtId="166" fontId="0" fillId="11" borderId="3" xfId="0" applyNumberFormat="1" applyFill="1" applyBorder="1" applyAlignment="1">
      <alignment horizontal="center" vertical="center" wrapText="1"/>
    </xf>
    <xf numFmtId="166" fontId="19" fillId="11" borderId="0" xfId="0" applyNumberFormat="1" applyFont="1" applyFill="1" applyAlignment="1">
      <alignment horizontal="center" vertical="center" wrapText="1"/>
    </xf>
    <xf numFmtId="166" fontId="19" fillId="11" borderId="0" xfId="0" applyNumberFormat="1" applyFont="1" applyFill="1" applyAlignment="1">
      <alignment horizontal="center" wrapText="1"/>
    </xf>
    <xf numFmtId="166" fontId="19" fillId="11" borderId="0" xfId="0" applyNumberFormat="1" applyFont="1" applyFill="1" applyAlignment="1">
      <alignment horizontal="right" vertical="center" indent="2"/>
    </xf>
    <xf numFmtId="166" fontId="20" fillId="11" borderId="0" xfId="0" applyNumberFormat="1" applyFont="1" applyFill="1" applyAlignment="1">
      <alignment horizontal="right" vertical="center" indent="2"/>
    </xf>
    <xf numFmtId="0" fontId="2" fillId="17" borderId="1" xfId="6" applyAlignment="1">
      <alignment horizontal="center" wrapText="1"/>
    </xf>
    <xf numFmtId="166" fontId="19" fillId="0" borderId="0" xfId="0" applyNumberFormat="1" applyFont="1" applyAlignment="1">
      <alignment horizontal="right" vertical="center" indent="2"/>
    </xf>
    <xf numFmtId="166" fontId="20" fillId="0" borderId="0" xfId="0" applyNumberFormat="1" applyFont="1" applyAlignment="1">
      <alignment horizontal="right" vertical="center" indent="2"/>
    </xf>
    <xf numFmtId="0" fontId="29" fillId="14" borderId="0" xfId="0" applyFont="1" applyFill="1" applyAlignment="1">
      <alignment horizontal="center" vertical="center" wrapText="1"/>
    </xf>
    <xf numFmtId="0" fontId="44" fillId="21" borderId="0" xfId="0" applyFont="1" applyFill="1" applyAlignment="1">
      <alignment horizontal="center" vertical="center"/>
    </xf>
    <xf numFmtId="0" fontId="37" fillId="21" borderId="0" xfId="0" applyFont="1" applyFill="1" applyAlignment="1">
      <alignment horizontal="center" vertical="center"/>
    </xf>
    <xf numFmtId="0" fontId="0" fillId="21" borderId="0" xfId="0" applyFill="1" applyAlignment="1">
      <alignment horizontal="center" vertical="center"/>
    </xf>
    <xf numFmtId="0" fontId="46" fillId="21" borderId="0" xfId="0" applyFont="1" applyFill="1" applyAlignment="1">
      <alignment horizontal="center" vertical="center"/>
    </xf>
    <xf numFmtId="0" fontId="0" fillId="21" borderId="0" xfId="0" applyFill="1"/>
    <xf numFmtId="0" fontId="7" fillId="15" borderId="0" xfId="4">
      <alignment horizontal="left" vertical="center" indent="1"/>
    </xf>
    <xf numFmtId="0" fontId="45" fillId="21" borderId="0" xfId="0" applyFont="1" applyFill="1" applyAlignment="1">
      <alignment horizontal="center" vertical="center"/>
    </xf>
    <xf numFmtId="0" fontId="2" fillId="17" borderId="1" xfId="6" applyAlignment="1">
      <alignment vertical="center"/>
    </xf>
    <xf numFmtId="168" fontId="0" fillId="0" borderId="0" xfId="0" applyNumberFormat="1" applyAlignment="1">
      <alignment horizontal="center"/>
    </xf>
    <xf numFmtId="168" fontId="1" fillId="0" borderId="0" xfId="0" applyNumberFormat="1" applyFont="1" applyAlignment="1">
      <alignment horizontal="center" vertical="center"/>
    </xf>
    <xf numFmtId="168" fontId="57" fillId="0" borderId="0" xfId="0" applyNumberFormat="1" applyFont="1" applyAlignment="1">
      <alignment horizontal="right"/>
    </xf>
    <xf numFmtId="168" fontId="58" fillId="0" borderId="0" xfId="0" applyNumberFormat="1" applyFont="1" applyAlignment="1">
      <alignment horizontal="right"/>
    </xf>
    <xf numFmtId="168" fontId="57" fillId="0" borderId="0" xfId="0" applyNumberFormat="1" applyFont="1" applyAlignment="1">
      <alignment horizontal="right"/>
    </xf>
  </cellXfs>
  <cellStyles count="12">
    <cellStyle name="Explanatory Text" xfId="9" builtinId="53"/>
    <cellStyle name="Features" xfId="7" xr:uid="{648B3263-576A-804C-894F-7F33B86B77A7}"/>
    <cellStyle name="Followed Hyperlink" xfId="11" builtinId="9" customBuiltin="1"/>
    <cellStyle name="Heading" xfId="4" xr:uid="{C30F3A57-18E7-9F41-8D2F-BDE938E377C4}"/>
    <cellStyle name="Heading 1" xfId="1" builtinId="16" customBuiltin="1"/>
    <cellStyle name="Heading 2" xfId="2" builtinId="17" customBuiltin="1"/>
    <cellStyle name="Heading 3" xfId="3" builtinId="18" customBuiltin="1"/>
    <cellStyle name="Hyperlink" xfId="10" builtinId="8" customBuiltin="1"/>
    <cellStyle name="ItemHead" xfId="6" xr:uid="{6CCB19DA-136C-CB4F-B399-0783579135F1}"/>
    <cellStyle name="Normal" xfId="0" builtinId="0"/>
    <cellStyle name="PriceList" xfId="5" xr:uid="{137D6C8E-6421-DF47-B9B7-30B8CC92BFBB}"/>
    <cellStyle name="SRF-Series" xfId="8" xr:uid="{4F6034F5-A50C-4445-AF58-B307D9EB9D58}"/>
  </cellStyles>
  <dxfs count="1">
    <dxf>
      <font>
        <color rgb="FF9C0006"/>
      </font>
      <fill>
        <patternFill>
          <bgColor rgb="FFFFC7CE"/>
        </patternFill>
      </fill>
    </dxf>
  </dxfs>
  <tableStyles count="0" defaultTableStyle="TableStyleMedium2" defaultPivotStyle="PivotStyleLight16"/>
  <colors>
    <mruColors>
      <color rgb="FFCBCBCB"/>
      <color rgb="FF99816E"/>
      <color rgb="FFAB7942"/>
      <color rgb="FF945200"/>
      <color rgb="FF808080"/>
      <color rgb="FFDADADA"/>
      <color rgb="FFF9F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660402</xdr:colOff>
      <xdr:row>5</xdr:row>
      <xdr:rowOff>76200</xdr:rowOff>
    </xdr:from>
    <xdr:ext cx="4444998" cy="2209800"/>
    <xdr:pic>
      <xdr:nvPicPr>
        <xdr:cNvPr id="2" name="image1.png">
          <a:extLst>
            <a:ext uri="{FF2B5EF4-FFF2-40B4-BE49-F238E27FC236}">
              <a16:creationId xmlns:a16="http://schemas.microsoft.com/office/drawing/2014/main" id="{5521A3CB-3B4D-334E-ACEF-64ADE06D8335}"/>
            </a:ext>
          </a:extLst>
        </xdr:cNvPr>
        <xdr:cNvPicPr preferRelativeResize="0"/>
      </xdr:nvPicPr>
      <xdr:blipFill rotWithShape="1">
        <a:blip xmlns:r="http://schemas.openxmlformats.org/officeDocument/2006/relationships" r:embed="rId1" cstate="print"/>
        <a:srcRect t="23697" r="5700" b="23854"/>
        <a:stretch/>
      </xdr:blipFill>
      <xdr:spPr>
        <a:xfrm>
          <a:off x="660402" y="1028700"/>
          <a:ext cx="4444998" cy="220980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4" name="image1.png">
          <a:extLst>
            <a:ext uri="{FF2B5EF4-FFF2-40B4-BE49-F238E27FC236}">
              <a16:creationId xmlns:a16="http://schemas.microsoft.com/office/drawing/2014/main" id="{B926D9EB-0C9B-0F40-9ADF-1F749B02FD22}"/>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84BAD4C0-71DC-1040-997A-74ED3EEA9442}"/>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9399A6D2-710D-A843-872E-D93DEAAB24BD}"/>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6A8A8C8E-5757-6941-8590-7A05E43923EE}"/>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20611FDA-2F9B-824B-9E90-543E97F1C442}"/>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F7884DBC-6667-0C47-A360-2312D569C272}"/>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625F7D95-143A-4A49-BE15-B0412D2771D5}"/>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992A9644-BD44-4C40-897C-933DAFD8FC80}"/>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4" name="image1.png">
          <a:extLst>
            <a:ext uri="{FF2B5EF4-FFF2-40B4-BE49-F238E27FC236}">
              <a16:creationId xmlns:a16="http://schemas.microsoft.com/office/drawing/2014/main" id="{57FB1AB1-D93D-744C-A585-56988BF88163}"/>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DE250C77-28E2-E34A-85C7-8DC1A9F4DB4B}"/>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8407F77D-D8F5-9440-8B36-A08D84760FB1}"/>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20.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3" name="image1.png">
          <a:extLst>
            <a:ext uri="{FF2B5EF4-FFF2-40B4-BE49-F238E27FC236}">
              <a16:creationId xmlns:a16="http://schemas.microsoft.com/office/drawing/2014/main" id="{1DBEE60A-8405-F443-8775-F9769E8B3684}"/>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3CFDAE26-2C95-5642-985F-FCF86B7988A8}"/>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CC69AD5C-83E2-FF4A-8A7F-97C43A2C84B9}"/>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3" name="image1.png">
          <a:extLst>
            <a:ext uri="{FF2B5EF4-FFF2-40B4-BE49-F238E27FC236}">
              <a16:creationId xmlns:a16="http://schemas.microsoft.com/office/drawing/2014/main" id="{0D571496-1F02-A348-A4D1-4652A29C08A1}"/>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4" name="image1.png">
          <a:extLst>
            <a:ext uri="{FF2B5EF4-FFF2-40B4-BE49-F238E27FC236}">
              <a16:creationId xmlns:a16="http://schemas.microsoft.com/office/drawing/2014/main" id="{7D274F59-9F23-4D47-ACE7-3B36067A6468}"/>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25.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3" name="image1.png">
          <a:extLst>
            <a:ext uri="{FF2B5EF4-FFF2-40B4-BE49-F238E27FC236}">
              <a16:creationId xmlns:a16="http://schemas.microsoft.com/office/drawing/2014/main" id="{17635EAE-7895-314D-BC55-F07F747E3738}"/>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26.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3" name="image1.png">
          <a:extLst>
            <a:ext uri="{FF2B5EF4-FFF2-40B4-BE49-F238E27FC236}">
              <a16:creationId xmlns:a16="http://schemas.microsoft.com/office/drawing/2014/main" id="{CC2F2C7E-C492-0F4A-990A-ADD24405B399}"/>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27.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3" name="image1.png">
          <a:extLst>
            <a:ext uri="{FF2B5EF4-FFF2-40B4-BE49-F238E27FC236}">
              <a16:creationId xmlns:a16="http://schemas.microsoft.com/office/drawing/2014/main" id="{E65C7314-289E-3746-A610-17D2129DDAC5}"/>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28.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65B054A8-5BDA-DA40-95B2-AB2C45D844B0}"/>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29.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3" name="image1.png">
          <a:extLst>
            <a:ext uri="{FF2B5EF4-FFF2-40B4-BE49-F238E27FC236}">
              <a16:creationId xmlns:a16="http://schemas.microsoft.com/office/drawing/2014/main" id="{C0781D61-CBFC-DC40-9B04-A7C042776D84}"/>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07767BF5-6C13-314C-8FCB-172DD911AC75}"/>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30.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4287FDBB-1AC8-4044-8816-AE925ACC69E7}"/>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31.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4" name="image1.png">
          <a:extLst>
            <a:ext uri="{FF2B5EF4-FFF2-40B4-BE49-F238E27FC236}">
              <a16:creationId xmlns:a16="http://schemas.microsoft.com/office/drawing/2014/main" id="{94CF5F48-6C38-5A49-92D1-E2A9086E595B}"/>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90EC85A5-3A2A-A740-9020-637C7D42D9C1}"/>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4" name="image1.png">
          <a:extLst>
            <a:ext uri="{FF2B5EF4-FFF2-40B4-BE49-F238E27FC236}">
              <a16:creationId xmlns:a16="http://schemas.microsoft.com/office/drawing/2014/main" id="{3CDFCDCC-3003-494C-879C-0AC3C9A7748C}"/>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60E96FA2-130B-0343-8D80-1285B239C748}"/>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4" name="image1.png">
          <a:extLst>
            <a:ext uri="{FF2B5EF4-FFF2-40B4-BE49-F238E27FC236}">
              <a16:creationId xmlns:a16="http://schemas.microsoft.com/office/drawing/2014/main" id="{25C01844-3235-F547-8E08-44E6992C29AD}"/>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2" name="image1.png">
          <a:extLst>
            <a:ext uri="{FF2B5EF4-FFF2-40B4-BE49-F238E27FC236}">
              <a16:creationId xmlns:a16="http://schemas.microsoft.com/office/drawing/2014/main" id="{C95867D5-13FF-154D-8A0A-32C91206C798}"/>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8467</xdr:colOff>
      <xdr:row>0</xdr:row>
      <xdr:rowOff>16932</xdr:rowOff>
    </xdr:from>
    <xdr:ext cx="1838326" cy="558800"/>
    <xdr:pic>
      <xdr:nvPicPr>
        <xdr:cNvPr id="4" name="image1.png">
          <a:extLst>
            <a:ext uri="{FF2B5EF4-FFF2-40B4-BE49-F238E27FC236}">
              <a16:creationId xmlns:a16="http://schemas.microsoft.com/office/drawing/2014/main" id="{DF88F4A4-8798-CE43-8FF7-8ACE6368DEAB}"/>
            </a:ext>
          </a:extLst>
        </xdr:cNvPr>
        <xdr:cNvPicPr preferRelativeResize="0"/>
      </xdr:nvPicPr>
      <xdr:blipFill rotWithShape="1">
        <a:blip xmlns:r="http://schemas.openxmlformats.org/officeDocument/2006/relationships" r:embed="rId1" cstate="print"/>
        <a:srcRect t="23697" r="5700" b="23854"/>
        <a:stretch/>
      </xdr:blipFill>
      <xdr:spPr>
        <a:xfrm>
          <a:off x="8467" y="16932"/>
          <a:ext cx="1838326" cy="5588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E8796-08AB-8C42-A3F7-C5391371EB04}">
  <sheetPr codeName="Sheet1"/>
  <dimension ref="A2:AI21"/>
  <sheetViews>
    <sheetView tabSelected="1" view="pageBreakPreview" zoomScale="150" zoomScaleNormal="100" zoomScaleSheetLayoutView="150" workbookViewId="0">
      <selection activeCell="A2" sqref="A2:F4"/>
    </sheetView>
  </sheetViews>
  <sheetFormatPr baseColWidth="10" defaultRowHeight="15" x14ac:dyDescent="0.2"/>
  <cols>
    <col min="2" max="2" width="34.6640625" customWidth="1"/>
    <col min="3" max="3" width="20.6640625" customWidth="1"/>
    <col min="34" max="34" width="27" style="64" customWidth="1"/>
    <col min="35" max="35" width="10.83203125" style="64"/>
  </cols>
  <sheetData>
    <row r="2" spans="1:35" ht="15" customHeight="1" x14ac:dyDescent="0.2">
      <c r="A2" s="200" t="s">
        <v>1224</v>
      </c>
      <c r="B2" s="200"/>
      <c r="C2" s="200"/>
      <c r="D2" s="200"/>
      <c r="E2" s="200"/>
      <c r="F2" s="200"/>
    </row>
    <row r="3" spans="1:35" ht="15" customHeight="1" x14ac:dyDescent="0.2">
      <c r="A3" s="200"/>
      <c r="B3" s="200"/>
      <c r="C3" s="200"/>
      <c r="D3" s="200"/>
      <c r="E3" s="200"/>
      <c r="F3" s="200"/>
    </row>
    <row r="4" spans="1:35" ht="45" customHeight="1" x14ac:dyDescent="0.2">
      <c r="A4" s="200"/>
      <c r="B4" s="200"/>
      <c r="C4" s="200"/>
      <c r="D4" s="200"/>
      <c r="E4" s="200"/>
      <c r="F4" s="200"/>
    </row>
    <row r="5" spans="1:35" s="68" customFormat="1" ht="22" x14ac:dyDescent="0.2">
      <c r="B5" s="69"/>
      <c r="C5" s="69"/>
      <c r="AH5" s="70"/>
      <c r="AI5" s="70"/>
    </row>
    <row r="6" spans="1:35" ht="63" x14ac:dyDescent="0.75">
      <c r="B6" s="63" t="s">
        <v>695</v>
      </c>
      <c r="C6" s="150">
        <v>1</v>
      </c>
    </row>
    <row r="7" spans="1:35" ht="37" x14ac:dyDescent="0.45">
      <c r="B7" s="62" t="s">
        <v>713</v>
      </c>
      <c r="C7" s="71" t="str">
        <f>CONCATENATE(AI10,AI11,AI12)</f>
        <v>BMM</v>
      </c>
    </row>
    <row r="8" spans="1:35" ht="24" x14ac:dyDescent="0.2">
      <c r="E8" s="199" t="s">
        <v>712</v>
      </c>
      <c r="F8" s="199"/>
      <c r="G8" s="66"/>
      <c r="H8" s="66"/>
      <c r="I8" s="66"/>
      <c r="J8" s="66"/>
      <c r="K8" s="66"/>
      <c r="L8" s="66"/>
      <c r="M8" s="66"/>
      <c r="N8" s="66"/>
      <c r="O8" s="66"/>
      <c r="P8" s="66"/>
      <c r="Q8" s="66"/>
      <c r="R8" s="66"/>
      <c r="S8" s="66"/>
      <c r="T8" s="66"/>
      <c r="U8" s="66"/>
      <c r="V8" s="66"/>
    </row>
    <row r="9" spans="1:35" ht="25" customHeight="1" x14ac:dyDescent="0.35">
      <c r="B9" s="117" t="s">
        <v>727</v>
      </c>
      <c r="C9" s="306" t="s">
        <v>1258</v>
      </c>
      <c r="E9" s="67">
        <v>1</v>
      </c>
      <c r="F9" s="66" t="s">
        <v>698</v>
      </c>
      <c r="G9" s="66"/>
      <c r="H9" s="66"/>
      <c r="I9" s="66"/>
      <c r="J9" s="66"/>
      <c r="K9" s="66"/>
      <c r="L9" s="66"/>
      <c r="M9" s="66"/>
      <c r="N9" s="66"/>
      <c r="O9" s="66"/>
      <c r="P9" s="66"/>
      <c r="Q9" s="66"/>
      <c r="R9" s="66"/>
      <c r="S9" s="66"/>
      <c r="T9" s="66"/>
      <c r="U9" s="66"/>
      <c r="V9" s="66"/>
      <c r="AF9" t="s">
        <v>711</v>
      </c>
      <c r="AG9" s="65" t="str">
        <f>TEXT(Multiplier, "0.00")</f>
        <v>1.00</v>
      </c>
    </row>
    <row r="10" spans="1:35" ht="25" customHeight="1" x14ac:dyDescent="0.3">
      <c r="E10" s="67">
        <v>2</v>
      </c>
      <c r="F10" s="66" t="s">
        <v>699</v>
      </c>
      <c r="G10" s="66"/>
      <c r="H10" s="66"/>
      <c r="I10" s="66"/>
      <c r="J10" s="66"/>
      <c r="K10" s="66"/>
      <c r="L10" s="66"/>
      <c r="M10" s="66"/>
      <c r="N10" s="66"/>
      <c r="O10" s="66"/>
      <c r="P10" s="66"/>
      <c r="Q10" s="66"/>
      <c r="R10" s="66"/>
      <c r="S10" s="66"/>
      <c r="T10" s="66"/>
      <c r="U10" s="66"/>
      <c r="V10" s="66"/>
      <c r="AF10" t="s">
        <v>708</v>
      </c>
      <c r="AG10" s="65" t="str">
        <f>LEFT(AG9,1)</f>
        <v>1</v>
      </c>
      <c r="AH10" s="64">
        <f>_xlfn.NUMBERVALUE(AG10)</f>
        <v>1</v>
      </c>
      <c r="AI10" s="64" t="str">
        <f>VLOOKUP(AH10,$E$9:$F$18,2, FALSE)</f>
        <v>B</v>
      </c>
    </row>
    <row r="11" spans="1:35" ht="25" customHeight="1" x14ac:dyDescent="0.3">
      <c r="E11" s="67">
        <v>3</v>
      </c>
      <c r="F11" s="66" t="s">
        <v>700</v>
      </c>
      <c r="G11" s="66"/>
      <c r="H11" s="66"/>
      <c r="I11" s="66"/>
      <c r="J11" s="66"/>
      <c r="K11" s="66"/>
      <c r="L11" s="66"/>
      <c r="M11" s="66"/>
      <c r="N11" s="66"/>
      <c r="O11" s="66"/>
      <c r="P11" s="66"/>
      <c r="Q11" s="66"/>
      <c r="R11" s="66"/>
      <c r="S11" s="66"/>
      <c r="T11" s="66"/>
      <c r="U11" s="66"/>
      <c r="V11" s="66"/>
      <c r="AF11" t="s">
        <v>709</v>
      </c>
      <c r="AG11" s="65" t="str">
        <f>MID(AG9,3,1)</f>
        <v>0</v>
      </c>
      <c r="AH11" s="64">
        <f t="shared" ref="AH11:AH12" si="0">_xlfn.NUMBERVALUE(AG11)</f>
        <v>0</v>
      </c>
      <c r="AI11" s="64" t="str">
        <f t="shared" ref="AI11:AI12" si="1">VLOOKUP(AH11,$E$9:$F$18,2, FALSE)</f>
        <v>M</v>
      </c>
    </row>
    <row r="12" spans="1:35" ht="25" customHeight="1" x14ac:dyDescent="0.3">
      <c r="E12" s="67">
        <v>4</v>
      </c>
      <c r="F12" s="66" t="s">
        <v>701</v>
      </c>
      <c r="G12" s="66"/>
      <c r="H12" s="66"/>
      <c r="I12" s="66"/>
      <c r="J12" s="66"/>
      <c r="K12" s="66"/>
      <c r="L12" s="66"/>
      <c r="M12" s="66"/>
      <c r="N12" s="66"/>
      <c r="O12" s="66"/>
      <c r="P12" s="66"/>
      <c r="Q12" s="66"/>
      <c r="R12" s="66"/>
      <c r="S12" s="66"/>
      <c r="T12" s="66"/>
      <c r="U12" s="66"/>
      <c r="V12" s="66"/>
      <c r="AF12" t="s">
        <v>710</v>
      </c>
      <c r="AG12" s="65" t="str">
        <f>MID(AG9,4,1)</f>
        <v>0</v>
      </c>
      <c r="AH12" s="64">
        <f t="shared" si="0"/>
        <v>0</v>
      </c>
      <c r="AI12" s="64" t="str">
        <f t="shared" si="1"/>
        <v>M</v>
      </c>
    </row>
    <row r="13" spans="1:35" ht="25" customHeight="1" x14ac:dyDescent="0.3">
      <c r="E13" s="67">
        <v>5</v>
      </c>
      <c r="F13" s="66" t="s">
        <v>702</v>
      </c>
      <c r="G13" s="66"/>
      <c r="H13" s="66"/>
      <c r="I13" s="66"/>
      <c r="J13" s="66"/>
      <c r="K13" s="66"/>
      <c r="L13" s="66"/>
      <c r="M13" s="66"/>
      <c r="N13" s="66"/>
      <c r="O13" s="66"/>
      <c r="P13" s="66"/>
      <c r="Q13" s="66"/>
      <c r="R13" s="66"/>
      <c r="S13" s="66"/>
      <c r="T13" s="66"/>
      <c r="U13" s="66"/>
      <c r="V13" s="66"/>
    </row>
    <row r="14" spans="1:35" ht="25" customHeight="1" x14ac:dyDescent="0.3">
      <c r="E14" s="67">
        <v>6</v>
      </c>
      <c r="F14" s="66" t="s">
        <v>703</v>
      </c>
      <c r="G14" s="66"/>
      <c r="H14" s="66"/>
      <c r="I14" s="66"/>
      <c r="J14" s="66"/>
      <c r="K14" s="66"/>
      <c r="L14" s="66"/>
      <c r="M14" s="66"/>
      <c r="N14" s="66"/>
      <c r="O14" s="66"/>
      <c r="P14" s="66"/>
      <c r="Q14" s="66"/>
      <c r="R14" s="66"/>
      <c r="S14" s="66"/>
      <c r="T14" s="66"/>
      <c r="U14" s="66"/>
      <c r="V14" s="66"/>
    </row>
    <row r="15" spans="1:35" ht="25" customHeight="1" x14ac:dyDescent="0.3">
      <c r="E15" s="67">
        <v>7</v>
      </c>
      <c r="F15" s="66" t="s">
        <v>704</v>
      </c>
      <c r="G15" s="66"/>
      <c r="H15" s="66"/>
      <c r="I15" s="66"/>
      <c r="J15" s="66"/>
      <c r="K15" s="66"/>
      <c r="L15" s="66"/>
      <c r="M15" s="66"/>
      <c r="N15" s="66"/>
      <c r="O15" s="66"/>
      <c r="P15" s="66"/>
      <c r="Q15" s="66"/>
      <c r="R15" s="66"/>
      <c r="S15" s="66"/>
      <c r="T15" s="66"/>
      <c r="U15" s="66"/>
      <c r="V15" s="66"/>
      <c r="AH15" s="64" t="e">
        <f>LOOKUP(0,Numbers, Letters)</f>
        <v>#N/A</v>
      </c>
    </row>
    <row r="16" spans="1:35" ht="25" customHeight="1" x14ac:dyDescent="0.3">
      <c r="E16" s="67">
        <v>8</v>
      </c>
      <c r="F16" s="66" t="s">
        <v>705</v>
      </c>
      <c r="G16" s="66"/>
      <c r="H16" s="66"/>
      <c r="I16" s="66"/>
      <c r="J16" s="66"/>
      <c r="K16" s="66"/>
      <c r="L16" s="66"/>
      <c r="M16" s="66"/>
      <c r="N16" s="66"/>
      <c r="O16" s="66"/>
      <c r="P16" s="66"/>
      <c r="Q16" s="66"/>
      <c r="R16" s="66"/>
      <c r="S16" s="66"/>
      <c r="T16" s="66"/>
      <c r="U16" s="66"/>
      <c r="V16" s="66"/>
    </row>
    <row r="17" spans="2:22" ht="25" customHeight="1" x14ac:dyDescent="0.3">
      <c r="E17" s="67">
        <v>9</v>
      </c>
      <c r="F17" s="66" t="s">
        <v>706</v>
      </c>
      <c r="G17" s="66"/>
      <c r="H17" s="66"/>
      <c r="I17" s="66"/>
      <c r="J17" s="66"/>
      <c r="K17" s="66"/>
      <c r="L17" s="66"/>
      <c r="M17" s="66"/>
      <c r="N17" s="66"/>
      <c r="O17" s="66"/>
      <c r="P17" s="66"/>
      <c r="Q17" s="66"/>
      <c r="R17" s="66"/>
      <c r="S17" s="66"/>
      <c r="T17" s="66"/>
      <c r="U17" s="66"/>
      <c r="V17" s="66"/>
    </row>
    <row r="18" spans="2:22" ht="25" customHeight="1" x14ac:dyDescent="0.3">
      <c r="E18" s="67">
        <v>0</v>
      </c>
      <c r="F18" s="66" t="s">
        <v>707</v>
      </c>
      <c r="G18" s="66"/>
      <c r="H18" s="66"/>
      <c r="I18" s="66"/>
      <c r="J18" s="66"/>
      <c r="K18" s="66"/>
      <c r="L18" s="66"/>
      <c r="M18" s="66"/>
      <c r="N18" s="66"/>
      <c r="O18" s="66"/>
      <c r="P18" s="66"/>
      <c r="Q18" s="66"/>
      <c r="R18" s="66"/>
      <c r="S18" s="66"/>
      <c r="T18" s="66"/>
      <c r="U18" s="66"/>
      <c r="V18" s="66"/>
    </row>
    <row r="20" spans="2:22" x14ac:dyDescent="0.2">
      <c r="B20" s="201" t="s">
        <v>986</v>
      </c>
      <c r="C20" s="201"/>
      <c r="D20" s="147" t="s">
        <v>694</v>
      </c>
      <c r="E20" s="147" t="s">
        <v>985</v>
      </c>
      <c r="F20" s="146" t="s">
        <v>984</v>
      </c>
    </row>
    <row r="21" spans="2:22" x14ac:dyDescent="0.2">
      <c r="D21" s="90">
        <v>100</v>
      </c>
      <c r="E21" s="90">
        <f>Multiplier*D21</f>
        <v>100</v>
      </c>
      <c r="F21" s="65" t="str">
        <f>PriceCode</f>
        <v>BMM</v>
      </c>
    </row>
  </sheetData>
  <mergeCells count="3">
    <mergeCell ref="E8:F8"/>
    <mergeCell ref="A2:F4"/>
    <mergeCell ref="B20:C20"/>
  </mergeCells>
  <pageMargins left="0.7" right="0.7" top="0.75" bottom="0.75" header="0.3" footer="0.3"/>
  <pageSetup scale="86"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3A671-178A-40FB-8AD8-8E4919CEE7E4}">
  <sheetPr codeName="Sheet7">
    <pageSetUpPr fitToPage="1"/>
  </sheetPr>
  <dimension ref="A1:Y41"/>
  <sheetViews>
    <sheetView view="pageBreakPreview" zoomScale="150" zoomScaleNormal="80" zoomScaleSheetLayoutView="150" workbookViewId="0">
      <selection activeCell="F1" sqref="F1:G1"/>
    </sheetView>
  </sheetViews>
  <sheetFormatPr baseColWidth="10" defaultColWidth="8.83203125" defaultRowHeight="15" x14ac:dyDescent="0.2"/>
  <cols>
    <col min="1" max="1" width="30.6640625" style="1" customWidth="1"/>
    <col min="2" max="2" width="24.6640625" style="3" customWidth="1"/>
    <col min="3" max="3" width="16.6640625" style="126" customWidth="1"/>
    <col min="4" max="4" width="17.1640625" style="126" customWidth="1"/>
    <col min="5" max="5" width="8.83203125" style="1" customWidth="1"/>
    <col min="6" max="7" width="18.6640625" style="1" hidden="1" customWidth="1"/>
    <col min="8" max="8" width="8.83203125" style="1" customWidth="1"/>
    <col min="9" max="25" width="8.83203125" style="1"/>
  </cols>
  <sheetData>
    <row r="1" spans="1:7" x14ac:dyDescent="0.2">
      <c r="D1" s="309" t="str">
        <f>UpDate</f>
        <v>9/12/2025_Rev 1709</v>
      </c>
    </row>
    <row r="3" spans="1:7" x14ac:dyDescent="0.2">
      <c r="D3" s="128"/>
    </row>
    <row r="4" spans="1:7" ht="15" customHeight="1" x14ac:dyDescent="0.2">
      <c r="A4" s="241" t="str">
        <f>IF(PriceCode="BMM","Wholesale Price List","Retail Price List")</f>
        <v>Wholesale Price List</v>
      </c>
      <c r="B4" s="241"/>
      <c r="C4" s="241"/>
      <c r="D4" s="241"/>
    </row>
    <row r="5" spans="1:7" ht="15" customHeight="1" x14ac:dyDescent="0.2">
      <c r="A5" s="241"/>
      <c r="B5" s="241"/>
      <c r="C5" s="241"/>
      <c r="D5" s="241"/>
    </row>
    <row r="6" spans="1:7" x14ac:dyDescent="0.2">
      <c r="D6" s="128" t="str">
        <f>PriceCode</f>
        <v>BMM</v>
      </c>
    </row>
    <row r="7" spans="1:7" ht="35" customHeight="1" x14ac:dyDescent="0.2">
      <c r="A7" s="242" t="s">
        <v>47</v>
      </c>
      <c r="B7" s="242"/>
      <c r="C7" s="242"/>
      <c r="D7" s="242"/>
      <c r="F7" s="259" t="s">
        <v>694</v>
      </c>
      <c r="G7" s="260"/>
    </row>
    <row r="8" spans="1:7" ht="17.5" customHeight="1" x14ac:dyDescent="0.2">
      <c r="A8" s="235" t="s">
        <v>48</v>
      </c>
      <c r="B8" s="235"/>
      <c r="C8" s="235"/>
      <c r="D8" s="235"/>
      <c r="F8" s="260"/>
      <c r="G8" s="260"/>
    </row>
    <row r="9" spans="1:7" ht="17.5" customHeight="1" x14ac:dyDescent="0.2">
      <c r="A9" s="116" t="s">
        <v>741</v>
      </c>
      <c r="B9" s="116"/>
      <c r="C9" s="129"/>
      <c r="D9" s="129"/>
    </row>
    <row r="10" spans="1:7" ht="57" customHeight="1" x14ac:dyDescent="0.2">
      <c r="A10" s="114" t="s">
        <v>33</v>
      </c>
      <c r="B10" s="114" t="s">
        <v>0</v>
      </c>
      <c r="C10" s="130" t="s">
        <v>111</v>
      </c>
      <c r="D10" s="130" t="s">
        <v>112</v>
      </c>
      <c r="F10" s="2" t="s">
        <v>696</v>
      </c>
      <c r="G10" s="2" t="s">
        <v>697</v>
      </c>
    </row>
    <row r="11" spans="1:7" ht="17.5" customHeight="1" x14ac:dyDescent="0.2"/>
    <row r="12" spans="1:7" ht="18" x14ac:dyDescent="0.2">
      <c r="A12" s="222" t="s">
        <v>658</v>
      </c>
      <c r="B12" s="222"/>
      <c r="C12" s="222"/>
      <c r="D12" s="222"/>
    </row>
    <row r="13" spans="1:7" ht="7" customHeight="1" x14ac:dyDescent="0.2">
      <c r="A13" s="6"/>
      <c r="B13" s="9"/>
      <c r="C13" s="131"/>
      <c r="D13" s="131"/>
    </row>
    <row r="14" spans="1:7" x14ac:dyDescent="0.2">
      <c r="A14" s="35" t="s">
        <v>49</v>
      </c>
      <c r="B14" s="36" t="s">
        <v>94</v>
      </c>
      <c r="C14" s="127">
        <f t="shared" ref="C14:C35" si="0">IF(ISBLANK(F14),"",Multiplier*F14)</f>
        <v>428</v>
      </c>
      <c r="D14" s="127">
        <f t="shared" ref="D14:D35" si="1">IF(ISBLANK(G14),"",Multiplier*G14)</f>
        <v>460</v>
      </c>
      <c r="F14" s="41">
        <v>428</v>
      </c>
      <c r="G14" s="41">
        <v>460</v>
      </c>
    </row>
    <row r="15" spans="1:7" x14ac:dyDescent="0.2">
      <c r="A15" s="35" t="s">
        <v>50</v>
      </c>
      <c r="B15" s="36" t="s">
        <v>95</v>
      </c>
      <c r="C15" s="127">
        <f t="shared" si="0"/>
        <v>460</v>
      </c>
      <c r="D15" s="127">
        <f t="shared" si="1"/>
        <v>492</v>
      </c>
      <c r="F15" s="41">
        <v>460</v>
      </c>
      <c r="G15" s="41">
        <v>492</v>
      </c>
    </row>
    <row r="16" spans="1:7" x14ac:dyDescent="0.2">
      <c r="A16" s="35" t="s">
        <v>51</v>
      </c>
      <c r="B16" s="36" t="s">
        <v>96</v>
      </c>
      <c r="C16" s="127">
        <f t="shared" si="0"/>
        <v>492</v>
      </c>
      <c r="D16" s="127">
        <f t="shared" si="1"/>
        <v>524</v>
      </c>
      <c r="F16" s="41">
        <v>492</v>
      </c>
      <c r="G16" s="41">
        <v>524</v>
      </c>
    </row>
    <row r="17" spans="1:7" x14ac:dyDescent="0.2">
      <c r="A17" s="35" t="s">
        <v>52</v>
      </c>
      <c r="B17" s="36" t="s">
        <v>97</v>
      </c>
      <c r="C17" s="127">
        <f t="shared" si="0"/>
        <v>535</v>
      </c>
      <c r="D17" s="127">
        <f t="shared" si="1"/>
        <v>567</v>
      </c>
      <c r="F17" s="41">
        <v>535</v>
      </c>
      <c r="G17" s="41">
        <v>567</v>
      </c>
    </row>
    <row r="18" spans="1:7" x14ac:dyDescent="0.2">
      <c r="A18" s="35" t="s">
        <v>53</v>
      </c>
      <c r="B18" s="36" t="s">
        <v>98</v>
      </c>
      <c r="C18" s="127">
        <f t="shared" si="0"/>
        <v>589</v>
      </c>
      <c r="D18" s="127">
        <f t="shared" si="1"/>
        <v>621</v>
      </c>
      <c r="F18" s="41">
        <v>589</v>
      </c>
      <c r="G18" s="41">
        <v>621</v>
      </c>
    </row>
    <row r="19" spans="1:7" x14ac:dyDescent="0.2">
      <c r="A19" s="35" t="s">
        <v>55</v>
      </c>
      <c r="B19" s="36" t="s">
        <v>99</v>
      </c>
      <c r="C19" s="127">
        <f t="shared" si="0"/>
        <v>187</v>
      </c>
      <c r="D19" s="127">
        <f t="shared" si="1"/>
        <v>202</v>
      </c>
      <c r="F19" s="41">
        <v>187</v>
      </c>
      <c r="G19" s="41">
        <v>202</v>
      </c>
    </row>
    <row r="20" spans="1:7" x14ac:dyDescent="0.2">
      <c r="A20" s="35" t="s">
        <v>54</v>
      </c>
      <c r="B20" s="36" t="s">
        <v>99</v>
      </c>
      <c r="C20" s="127">
        <f t="shared" si="0"/>
        <v>187</v>
      </c>
      <c r="D20" s="127">
        <f t="shared" si="1"/>
        <v>202</v>
      </c>
      <c r="F20" s="41">
        <v>187</v>
      </c>
      <c r="G20" s="41">
        <v>202</v>
      </c>
    </row>
    <row r="21" spans="1:7" x14ac:dyDescent="0.2">
      <c r="A21" s="35" t="s">
        <v>56</v>
      </c>
      <c r="B21" s="36" t="s">
        <v>40</v>
      </c>
      <c r="C21" s="127">
        <f t="shared" si="0"/>
        <v>262</v>
      </c>
      <c r="D21" s="127">
        <f t="shared" si="1"/>
        <v>284</v>
      </c>
      <c r="F21" s="41">
        <v>262</v>
      </c>
      <c r="G21" s="41">
        <v>284</v>
      </c>
    </row>
    <row r="22" spans="1:7" x14ac:dyDescent="0.2">
      <c r="A22" s="35" t="s">
        <v>57</v>
      </c>
      <c r="B22" s="36" t="s">
        <v>40</v>
      </c>
      <c r="C22" s="127">
        <f t="shared" si="0"/>
        <v>262</v>
      </c>
      <c r="D22" s="127">
        <f t="shared" si="1"/>
        <v>284</v>
      </c>
      <c r="F22" s="41">
        <v>262</v>
      </c>
      <c r="G22" s="41">
        <v>284</v>
      </c>
    </row>
    <row r="23" spans="1:7" x14ac:dyDescent="0.2">
      <c r="A23" s="35" t="s">
        <v>58</v>
      </c>
      <c r="B23" s="36" t="s">
        <v>100</v>
      </c>
      <c r="C23" s="127">
        <f t="shared" si="0"/>
        <v>417</v>
      </c>
      <c r="D23" s="127">
        <f t="shared" si="1"/>
        <v>444</v>
      </c>
      <c r="F23" s="41">
        <v>417</v>
      </c>
      <c r="G23" s="41">
        <v>444</v>
      </c>
    </row>
    <row r="24" spans="1:7" x14ac:dyDescent="0.2">
      <c r="A24" s="35" t="s">
        <v>59</v>
      </c>
      <c r="B24" s="36" t="s">
        <v>101</v>
      </c>
      <c r="C24" s="127">
        <f t="shared" si="0"/>
        <v>478</v>
      </c>
      <c r="D24" s="127">
        <f t="shared" si="1"/>
        <v>517</v>
      </c>
      <c r="F24" s="41">
        <v>478</v>
      </c>
      <c r="G24" s="41">
        <v>517</v>
      </c>
    </row>
    <row r="25" spans="1:7" x14ac:dyDescent="0.2">
      <c r="A25" s="35" t="s">
        <v>60</v>
      </c>
      <c r="B25" s="36" t="s">
        <v>3</v>
      </c>
      <c r="C25" s="127">
        <f t="shared" si="0"/>
        <v>546</v>
      </c>
      <c r="D25" s="127">
        <f t="shared" si="1"/>
        <v>587</v>
      </c>
      <c r="F25" s="41">
        <v>546</v>
      </c>
      <c r="G25" s="41">
        <v>587</v>
      </c>
    </row>
    <row r="26" spans="1:7" x14ac:dyDescent="0.2">
      <c r="A26" s="35" t="s">
        <v>61</v>
      </c>
      <c r="B26" s="36" t="s">
        <v>102</v>
      </c>
      <c r="C26" s="127">
        <f t="shared" si="0"/>
        <v>669</v>
      </c>
      <c r="D26" s="127">
        <f t="shared" si="1"/>
        <v>728</v>
      </c>
      <c r="F26" s="41">
        <v>669</v>
      </c>
      <c r="G26" s="41">
        <v>728</v>
      </c>
    </row>
    <row r="27" spans="1:7" x14ac:dyDescent="0.2">
      <c r="A27" s="35" t="s">
        <v>62</v>
      </c>
      <c r="B27" s="36" t="s">
        <v>103</v>
      </c>
      <c r="C27" s="127">
        <f t="shared" si="0"/>
        <v>835</v>
      </c>
      <c r="D27" s="127">
        <f t="shared" si="1"/>
        <v>856</v>
      </c>
      <c r="F27" s="41">
        <v>835</v>
      </c>
      <c r="G27" s="41">
        <v>856</v>
      </c>
    </row>
    <row r="28" spans="1:7" x14ac:dyDescent="0.2">
      <c r="A28" s="35" t="s">
        <v>63</v>
      </c>
      <c r="B28" s="36" t="s">
        <v>104</v>
      </c>
      <c r="C28" s="127">
        <f t="shared" si="0"/>
        <v>378</v>
      </c>
      <c r="D28" s="127">
        <f t="shared" si="1"/>
        <v>399</v>
      </c>
      <c r="F28" s="41">
        <v>378</v>
      </c>
      <c r="G28" s="41">
        <v>399</v>
      </c>
    </row>
    <row r="29" spans="1:7" x14ac:dyDescent="0.2">
      <c r="A29" s="35" t="s">
        <v>64</v>
      </c>
      <c r="B29" s="36" t="s">
        <v>104</v>
      </c>
      <c r="C29" s="127">
        <f t="shared" si="0"/>
        <v>378</v>
      </c>
      <c r="D29" s="127">
        <f t="shared" si="1"/>
        <v>399</v>
      </c>
      <c r="F29" s="41">
        <v>378</v>
      </c>
      <c r="G29" s="41">
        <v>399</v>
      </c>
    </row>
    <row r="30" spans="1:7" x14ac:dyDescent="0.2">
      <c r="A30" s="35" t="s">
        <v>65</v>
      </c>
      <c r="B30" s="36" t="s">
        <v>105</v>
      </c>
      <c r="C30" s="127">
        <f t="shared" si="0"/>
        <v>532</v>
      </c>
      <c r="D30" s="127">
        <f t="shared" si="1"/>
        <v>553</v>
      </c>
      <c r="F30" s="41">
        <v>532</v>
      </c>
      <c r="G30" s="41">
        <v>553</v>
      </c>
    </row>
    <row r="31" spans="1:7" x14ac:dyDescent="0.2">
      <c r="A31" s="35" t="s">
        <v>66</v>
      </c>
      <c r="B31" s="36" t="s">
        <v>105</v>
      </c>
      <c r="C31" s="127">
        <f t="shared" si="0"/>
        <v>532</v>
      </c>
      <c r="D31" s="127">
        <f t="shared" si="1"/>
        <v>553</v>
      </c>
      <c r="F31" s="41">
        <v>532</v>
      </c>
      <c r="G31" s="41">
        <v>553</v>
      </c>
    </row>
    <row r="32" spans="1:7" x14ac:dyDescent="0.2">
      <c r="A32" s="35" t="s">
        <v>67</v>
      </c>
      <c r="B32" s="36" t="s">
        <v>12</v>
      </c>
      <c r="C32" s="127">
        <f t="shared" si="0"/>
        <v>900</v>
      </c>
      <c r="D32" s="127">
        <f t="shared" si="1"/>
        <v>944</v>
      </c>
      <c r="F32" s="41">
        <v>900</v>
      </c>
      <c r="G32" s="41">
        <v>944</v>
      </c>
    </row>
    <row r="33" spans="1:7" x14ac:dyDescent="0.2">
      <c r="A33" s="35" t="s">
        <v>68</v>
      </c>
      <c r="B33" s="36" t="s">
        <v>14</v>
      </c>
      <c r="C33" s="127">
        <f t="shared" si="0"/>
        <v>1003</v>
      </c>
      <c r="D33" s="127">
        <f t="shared" si="1"/>
        <v>1054</v>
      </c>
      <c r="F33" s="41">
        <v>1003</v>
      </c>
      <c r="G33" s="41">
        <v>1054</v>
      </c>
    </row>
    <row r="34" spans="1:7" x14ac:dyDescent="0.2">
      <c r="A34" s="35" t="s">
        <v>69</v>
      </c>
      <c r="B34" s="36" t="s">
        <v>15</v>
      </c>
      <c r="C34" s="127">
        <f t="shared" si="0"/>
        <v>1252</v>
      </c>
      <c r="D34" s="127">
        <f t="shared" si="1"/>
        <v>1305</v>
      </c>
      <c r="F34" s="41">
        <v>1252</v>
      </c>
      <c r="G34" s="41">
        <v>1305</v>
      </c>
    </row>
    <row r="35" spans="1:7" x14ac:dyDescent="0.2">
      <c r="A35" s="35" t="s">
        <v>70</v>
      </c>
      <c r="B35" s="36" t="s">
        <v>16</v>
      </c>
      <c r="C35" s="127">
        <f t="shared" si="0"/>
        <v>1471</v>
      </c>
      <c r="D35" s="127">
        <f t="shared" si="1"/>
        <v>1527</v>
      </c>
      <c r="F35" s="41">
        <v>1471</v>
      </c>
      <c r="G35" s="41">
        <v>1527</v>
      </c>
    </row>
    <row r="37" spans="1:7" ht="16" x14ac:dyDescent="0.2">
      <c r="A37" s="261" t="s">
        <v>1201</v>
      </c>
      <c r="B37" s="261"/>
      <c r="C37" s="261"/>
      <c r="D37" s="261"/>
    </row>
    <row r="41" spans="1:7" x14ac:dyDescent="0.2">
      <c r="D41" s="126" t="str">
        <f>IF(ISBLANK(G41),"",Multiplier*G41)</f>
        <v/>
      </c>
    </row>
  </sheetData>
  <sheetProtection sheet="1" objects="1" scenarios="1"/>
  <mergeCells count="6">
    <mergeCell ref="F7:G8"/>
    <mergeCell ref="A4:D5"/>
    <mergeCell ref="A37:D37"/>
    <mergeCell ref="A7:D7"/>
    <mergeCell ref="A8:D8"/>
    <mergeCell ref="A12:D12"/>
  </mergeCells>
  <pageMargins left="0.7" right="0.7" top="0.5" bottom="0.5" header="0.3" footer="0.3"/>
  <pageSetup scale="95" firstPageNumber="6" fitToHeight="0" orientation="portrait" useFirstPageNumber="1" r:id="rId1"/>
  <headerFooter>
    <oddFooter>&amp;C&amp;"Aptos Narrow,Regular"&amp;K000000&amp;P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A5C3D-98EF-A341-81F2-B4F1AC68233B}">
  <sheetPr codeName="Sheet30">
    <pageSetUpPr fitToPage="1"/>
  </sheetPr>
  <dimension ref="A1:Y43"/>
  <sheetViews>
    <sheetView view="pageBreakPreview" zoomScale="150" zoomScaleNormal="80" zoomScaleSheetLayoutView="150" workbookViewId="0">
      <selection activeCell="F1" sqref="F1:G1"/>
    </sheetView>
  </sheetViews>
  <sheetFormatPr baseColWidth="10" defaultColWidth="8.83203125" defaultRowHeight="15" x14ac:dyDescent="0.2"/>
  <cols>
    <col min="1" max="1" width="30.6640625" style="1" customWidth="1"/>
    <col min="2" max="2" width="24.6640625" style="3" customWidth="1"/>
    <col min="3" max="3" width="16.6640625" style="126" customWidth="1"/>
    <col min="4" max="4" width="17.1640625" style="126" customWidth="1"/>
    <col min="5" max="5" width="8.83203125" style="1" customWidth="1"/>
    <col min="6" max="7" width="18.6640625" style="1" hidden="1" customWidth="1"/>
    <col min="8" max="8" width="8.83203125" style="1" customWidth="1"/>
    <col min="9" max="25" width="8.83203125" style="1"/>
  </cols>
  <sheetData>
    <row r="1" spans="1:7" x14ac:dyDescent="0.2">
      <c r="D1" s="309" t="str">
        <f>UpDate</f>
        <v>9/12/2025_Rev 1709</v>
      </c>
    </row>
    <row r="3" spans="1:7" x14ac:dyDescent="0.2">
      <c r="D3" s="128"/>
    </row>
    <row r="4" spans="1:7" ht="15" customHeight="1" x14ac:dyDescent="0.2">
      <c r="A4" s="241" t="str">
        <f>IF(PriceCode="BMM","Wholesale Price List","Retail Price List")</f>
        <v>Wholesale Price List</v>
      </c>
      <c r="B4" s="241"/>
      <c r="C4" s="241"/>
      <c r="D4" s="241"/>
    </row>
    <row r="5" spans="1:7" ht="15" customHeight="1" x14ac:dyDescent="0.2">
      <c r="A5" s="241"/>
      <c r="B5" s="241"/>
      <c r="C5" s="241"/>
      <c r="D5" s="241"/>
    </row>
    <row r="6" spans="1:7" x14ac:dyDescent="0.2">
      <c r="D6" s="128" t="str">
        <f>PriceCode</f>
        <v>BMM</v>
      </c>
    </row>
    <row r="7" spans="1:7" ht="35" customHeight="1" x14ac:dyDescent="0.2">
      <c r="A7" s="242" t="s">
        <v>47</v>
      </c>
      <c r="B7" s="242"/>
      <c r="C7" s="242"/>
      <c r="D7" s="242"/>
      <c r="F7" s="259" t="s">
        <v>694</v>
      </c>
      <c r="G7" s="260"/>
    </row>
    <row r="8" spans="1:7" ht="17.5" customHeight="1" x14ac:dyDescent="0.2">
      <c r="A8" s="235" t="s">
        <v>48</v>
      </c>
      <c r="B8" s="235"/>
      <c r="C8" s="235"/>
      <c r="D8" s="235"/>
      <c r="F8" s="260"/>
      <c r="G8" s="260"/>
    </row>
    <row r="9" spans="1:7" ht="17.5" customHeight="1" x14ac:dyDescent="0.2">
      <c r="A9" s="116" t="s">
        <v>741</v>
      </c>
      <c r="B9" s="116"/>
      <c r="C9" s="129"/>
      <c r="D9" s="129"/>
    </row>
    <row r="10" spans="1:7" ht="57" customHeight="1" x14ac:dyDescent="0.2">
      <c r="A10" s="114" t="s">
        <v>33</v>
      </c>
      <c r="B10" s="114" t="s">
        <v>0</v>
      </c>
      <c r="C10" s="130" t="s">
        <v>111</v>
      </c>
      <c r="D10" s="130" t="s">
        <v>112</v>
      </c>
      <c r="F10" s="2" t="s">
        <v>696</v>
      </c>
      <c r="G10" s="2" t="s">
        <v>697</v>
      </c>
    </row>
    <row r="11" spans="1:7" ht="17.5" customHeight="1" x14ac:dyDescent="0.2"/>
    <row r="12" spans="1:7" ht="18" x14ac:dyDescent="0.2">
      <c r="A12" s="222" t="s">
        <v>658</v>
      </c>
      <c r="B12" s="222"/>
      <c r="C12" s="222"/>
      <c r="D12" s="222"/>
    </row>
    <row r="13" spans="1:7" ht="7" customHeight="1" x14ac:dyDescent="0.2">
      <c r="A13" s="6"/>
      <c r="B13" s="9"/>
      <c r="C13" s="131"/>
      <c r="D13" s="131"/>
    </row>
    <row r="14" spans="1:7" s="1" customFormat="1" ht="14" x14ac:dyDescent="0.15">
      <c r="A14" s="35" t="s">
        <v>71</v>
      </c>
      <c r="B14" s="36" t="s">
        <v>106</v>
      </c>
      <c r="C14" s="127">
        <f t="shared" ref="C14:D37" si="0">IF(ISBLANK(F14),"",Multiplier*F14)</f>
        <v>855</v>
      </c>
      <c r="D14" s="127">
        <f t="shared" si="0"/>
        <v>888</v>
      </c>
      <c r="F14" s="41">
        <v>855</v>
      </c>
      <c r="G14" s="41">
        <v>888</v>
      </c>
    </row>
    <row r="15" spans="1:7" s="1" customFormat="1" ht="14" x14ac:dyDescent="0.15">
      <c r="A15" s="35" t="s">
        <v>72</v>
      </c>
      <c r="B15" s="36" t="s">
        <v>106</v>
      </c>
      <c r="C15" s="127">
        <f t="shared" si="0"/>
        <v>855</v>
      </c>
      <c r="D15" s="127">
        <f t="shared" si="0"/>
        <v>888</v>
      </c>
      <c r="F15" s="41">
        <v>855</v>
      </c>
      <c r="G15" s="41">
        <v>888</v>
      </c>
    </row>
    <row r="16" spans="1:7" s="1" customFormat="1" ht="14" x14ac:dyDescent="0.15">
      <c r="A16" s="35" t="s">
        <v>73</v>
      </c>
      <c r="B16" s="36" t="s">
        <v>18</v>
      </c>
      <c r="C16" s="127">
        <f t="shared" si="0"/>
        <v>1090</v>
      </c>
      <c r="D16" s="127">
        <f t="shared" si="0"/>
        <v>1133</v>
      </c>
      <c r="F16" s="41">
        <v>1090</v>
      </c>
      <c r="G16" s="41">
        <v>1133</v>
      </c>
    </row>
    <row r="17" spans="1:7" s="1" customFormat="1" ht="14" x14ac:dyDescent="0.15">
      <c r="A17" s="35" t="s">
        <v>74</v>
      </c>
      <c r="B17" s="36" t="s">
        <v>19</v>
      </c>
      <c r="C17" s="127">
        <f t="shared" si="0"/>
        <v>1302</v>
      </c>
      <c r="D17" s="127">
        <f t="shared" si="0"/>
        <v>1348</v>
      </c>
      <c r="F17" s="41">
        <v>1302</v>
      </c>
      <c r="G17" s="41">
        <v>1348</v>
      </c>
    </row>
    <row r="18" spans="1:7" s="1" customFormat="1" ht="14" x14ac:dyDescent="0.15">
      <c r="A18" s="35" t="s">
        <v>75</v>
      </c>
      <c r="B18" s="36" t="s">
        <v>20</v>
      </c>
      <c r="C18" s="127">
        <f t="shared" si="0"/>
        <v>1435</v>
      </c>
      <c r="D18" s="127">
        <f t="shared" si="0"/>
        <v>1486</v>
      </c>
      <c r="F18" s="41">
        <v>1435</v>
      </c>
      <c r="G18" s="41">
        <v>1486</v>
      </c>
    </row>
    <row r="19" spans="1:7" s="1" customFormat="1" ht="14" x14ac:dyDescent="0.15">
      <c r="A19" s="35" t="s">
        <v>76</v>
      </c>
      <c r="B19" s="36" t="s">
        <v>21</v>
      </c>
      <c r="C19" s="127">
        <f t="shared" si="0"/>
        <v>1562</v>
      </c>
      <c r="D19" s="127">
        <f t="shared" si="0"/>
        <v>1618</v>
      </c>
      <c r="F19" s="41">
        <v>1562</v>
      </c>
      <c r="G19" s="41">
        <v>1618</v>
      </c>
    </row>
    <row r="20" spans="1:7" s="1" customFormat="1" ht="14" x14ac:dyDescent="0.15">
      <c r="A20" s="35" t="s">
        <v>77</v>
      </c>
      <c r="B20" s="36" t="s">
        <v>22</v>
      </c>
      <c r="C20" s="127">
        <f t="shared" si="0"/>
        <v>1761</v>
      </c>
      <c r="D20" s="127">
        <f t="shared" si="0"/>
        <v>1826</v>
      </c>
      <c r="F20" s="41">
        <v>1761</v>
      </c>
      <c r="G20" s="41">
        <v>1826</v>
      </c>
    </row>
    <row r="21" spans="1:7" s="1" customFormat="1" ht="14" x14ac:dyDescent="0.15">
      <c r="A21" s="35" t="s">
        <v>78</v>
      </c>
      <c r="B21" s="36" t="s">
        <v>23</v>
      </c>
      <c r="C21" s="127">
        <f t="shared" si="0"/>
        <v>1862</v>
      </c>
      <c r="D21" s="127">
        <f t="shared" si="0"/>
        <v>1926</v>
      </c>
      <c r="F21" s="41">
        <v>1862</v>
      </c>
      <c r="G21" s="41">
        <v>1926</v>
      </c>
    </row>
    <row r="22" spans="1:7" s="1" customFormat="1" ht="14" x14ac:dyDescent="0.15">
      <c r="A22" s="35" t="s">
        <v>79</v>
      </c>
      <c r="B22" s="36" t="s">
        <v>24</v>
      </c>
      <c r="C22" s="127">
        <f t="shared" si="0"/>
        <v>2088</v>
      </c>
      <c r="D22" s="127">
        <f t="shared" si="0"/>
        <v>2167</v>
      </c>
      <c r="F22" s="41">
        <v>2088</v>
      </c>
      <c r="G22" s="41">
        <v>2167</v>
      </c>
    </row>
    <row r="23" spans="1:7" s="1" customFormat="1" ht="14" x14ac:dyDescent="0.15">
      <c r="A23" s="35" t="s">
        <v>80</v>
      </c>
      <c r="B23" s="36" t="s">
        <v>25</v>
      </c>
      <c r="C23" s="127">
        <f t="shared" si="0"/>
        <v>2319</v>
      </c>
      <c r="D23" s="127">
        <f t="shared" si="0"/>
        <v>2501</v>
      </c>
      <c r="F23" s="41">
        <v>2319</v>
      </c>
      <c r="G23" s="41">
        <v>2501</v>
      </c>
    </row>
    <row r="24" spans="1:7" s="1" customFormat="1" ht="14" x14ac:dyDescent="0.15">
      <c r="A24" s="35" t="s">
        <v>81</v>
      </c>
      <c r="B24" s="36" t="s">
        <v>107</v>
      </c>
      <c r="C24" s="127">
        <f t="shared" si="0"/>
        <v>1193</v>
      </c>
      <c r="D24" s="127">
        <f t="shared" si="0"/>
        <v>1236</v>
      </c>
      <c r="F24" s="41">
        <v>1193</v>
      </c>
      <c r="G24" s="41">
        <v>1236</v>
      </c>
    </row>
    <row r="25" spans="1:7" s="1" customFormat="1" ht="14" x14ac:dyDescent="0.15">
      <c r="A25" s="35" t="s">
        <v>82</v>
      </c>
      <c r="B25" s="36" t="s">
        <v>107</v>
      </c>
      <c r="C25" s="127">
        <f t="shared" si="0"/>
        <v>1193</v>
      </c>
      <c r="D25" s="127">
        <f t="shared" si="0"/>
        <v>1236</v>
      </c>
      <c r="F25" s="41">
        <v>1193</v>
      </c>
      <c r="G25" s="41">
        <v>1236</v>
      </c>
    </row>
    <row r="26" spans="1:7" s="1" customFormat="1" ht="14" x14ac:dyDescent="0.15">
      <c r="A26" s="35" t="s">
        <v>83</v>
      </c>
      <c r="B26" s="36" t="s">
        <v>26</v>
      </c>
      <c r="C26" s="127">
        <f t="shared" si="0"/>
        <v>1380</v>
      </c>
      <c r="D26" s="127">
        <f t="shared" si="0"/>
        <v>1471</v>
      </c>
      <c r="F26" s="41">
        <v>1380</v>
      </c>
      <c r="G26" s="41">
        <v>1471</v>
      </c>
    </row>
    <row r="27" spans="1:7" s="1" customFormat="1" ht="14" x14ac:dyDescent="0.15">
      <c r="A27" s="35" t="s">
        <v>84</v>
      </c>
      <c r="B27" s="36" t="s">
        <v>27</v>
      </c>
      <c r="C27" s="127">
        <f t="shared" si="0"/>
        <v>1669</v>
      </c>
      <c r="D27" s="127">
        <f t="shared" si="0"/>
        <v>1701</v>
      </c>
      <c r="F27" s="41">
        <v>1669</v>
      </c>
      <c r="G27" s="41">
        <v>1701</v>
      </c>
    </row>
    <row r="28" spans="1:7" s="1" customFormat="1" ht="14" x14ac:dyDescent="0.15">
      <c r="A28" s="35" t="s">
        <v>647</v>
      </c>
      <c r="B28" s="36" t="s">
        <v>28</v>
      </c>
      <c r="C28" s="127">
        <f t="shared" si="0"/>
        <v>1824</v>
      </c>
      <c r="D28" s="127">
        <f t="shared" si="0"/>
        <v>1874</v>
      </c>
      <c r="F28" s="41">
        <v>1824</v>
      </c>
      <c r="G28" s="41">
        <v>1874</v>
      </c>
    </row>
    <row r="29" spans="1:7" s="1" customFormat="1" ht="14" x14ac:dyDescent="0.15">
      <c r="A29" s="35" t="s">
        <v>85</v>
      </c>
      <c r="B29" s="36" t="s">
        <v>29</v>
      </c>
      <c r="C29" s="127">
        <f t="shared" si="0"/>
        <v>2006</v>
      </c>
      <c r="D29" s="127">
        <f t="shared" si="0"/>
        <v>2044</v>
      </c>
      <c r="F29" s="41">
        <v>2006</v>
      </c>
      <c r="G29" s="41">
        <v>2044</v>
      </c>
    </row>
    <row r="30" spans="1:7" s="1" customFormat="1" ht="14" x14ac:dyDescent="0.15">
      <c r="A30" s="35" t="s">
        <v>86</v>
      </c>
      <c r="B30" s="36" t="s">
        <v>30</v>
      </c>
      <c r="C30" s="127">
        <f t="shared" si="0"/>
        <v>2381</v>
      </c>
      <c r="D30" s="127">
        <f t="shared" si="0"/>
        <v>2466</v>
      </c>
      <c r="F30" s="41">
        <v>2381</v>
      </c>
      <c r="G30" s="41">
        <v>2466</v>
      </c>
    </row>
    <row r="31" spans="1:7" s="1" customFormat="1" ht="14" x14ac:dyDescent="0.15">
      <c r="A31" s="35" t="s">
        <v>87</v>
      </c>
      <c r="B31" s="36" t="s">
        <v>31</v>
      </c>
      <c r="C31" s="127">
        <f t="shared" si="0"/>
        <v>2596</v>
      </c>
      <c r="D31" s="127">
        <f t="shared" si="0"/>
        <v>2636</v>
      </c>
      <c r="F31" s="41">
        <v>2596</v>
      </c>
      <c r="G31" s="41">
        <v>2636</v>
      </c>
    </row>
    <row r="32" spans="1:7" s="1" customFormat="1" ht="14" x14ac:dyDescent="0.15">
      <c r="A32" s="35" t="s">
        <v>88</v>
      </c>
      <c r="B32" s="36" t="s">
        <v>108</v>
      </c>
      <c r="C32" s="127">
        <f t="shared" si="0"/>
        <v>1311</v>
      </c>
      <c r="D32" s="127">
        <f t="shared" si="0"/>
        <v>1338</v>
      </c>
      <c r="F32" s="41">
        <v>1311</v>
      </c>
      <c r="G32" s="41">
        <v>1338</v>
      </c>
    </row>
    <row r="33" spans="1:7" s="1" customFormat="1" ht="14" x14ac:dyDescent="0.15">
      <c r="A33" s="35" t="s">
        <v>89</v>
      </c>
      <c r="B33" s="36" t="s">
        <v>108</v>
      </c>
      <c r="C33" s="127">
        <f t="shared" si="0"/>
        <v>1311</v>
      </c>
      <c r="D33" s="127">
        <f t="shared" si="0"/>
        <v>1338</v>
      </c>
      <c r="F33" s="41">
        <v>1311</v>
      </c>
      <c r="G33" s="41">
        <v>1338</v>
      </c>
    </row>
    <row r="34" spans="1:7" s="1" customFormat="1" ht="14" x14ac:dyDescent="0.15">
      <c r="A34" s="35" t="s">
        <v>90</v>
      </c>
      <c r="B34" s="36" t="s">
        <v>109</v>
      </c>
      <c r="C34" s="127">
        <f t="shared" si="0"/>
        <v>1800</v>
      </c>
      <c r="D34" s="127">
        <f t="shared" si="0"/>
        <v>1832</v>
      </c>
      <c r="F34" s="41">
        <v>1800</v>
      </c>
      <c r="G34" s="41">
        <v>1832</v>
      </c>
    </row>
    <row r="35" spans="1:7" s="1" customFormat="1" ht="14" x14ac:dyDescent="0.15">
      <c r="A35" s="35" t="s">
        <v>91</v>
      </c>
      <c r="B35" s="36" t="s">
        <v>109</v>
      </c>
      <c r="C35" s="127">
        <f t="shared" si="0"/>
        <v>1800</v>
      </c>
      <c r="D35" s="127">
        <f t="shared" si="0"/>
        <v>1832</v>
      </c>
      <c r="F35" s="41">
        <v>1800</v>
      </c>
      <c r="G35" s="41">
        <v>1832</v>
      </c>
    </row>
    <row r="36" spans="1:7" s="1" customFormat="1" ht="14" x14ac:dyDescent="0.15">
      <c r="A36" s="35" t="s">
        <v>92</v>
      </c>
      <c r="B36" s="36" t="s">
        <v>110</v>
      </c>
      <c r="C36" s="127">
        <f t="shared" si="0"/>
        <v>2258</v>
      </c>
      <c r="D36" s="127">
        <f t="shared" si="0"/>
        <v>2301</v>
      </c>
      <c r="F36" s="41">
        <v>2258</v>
      </c>
      <c r="G36" s="41">
        <v>2301</v>
      </c>
    </row>
    <row r="37" spans="1:7" s="1" customFormat="1" ht="14" x14ac:dyDescent="0.15">
      <c r="A37" s="35" t="s">
        <v>93</v>
      </c>
      <c r="B37" s="36" t="s">
        <v>110</v>
      </c>
      <c r="C37" s="127">
        <f t="shared" si="0"/>
        <v>2258</v>
      </c>
      <c r="D37" s="127">
        <f t="shared" si="0"/>
        <v>2301</v>
      </c>
      <c r="F37" s="41">
        <v>2258</v>
      </c>
      <c r="G37" s="41">
        <v>2301</v>
      </c>
    </row>
    <row r="43" spans="1:7" s="1" customFormat="1" ht="14" x14ac:dyDescent="0.15">
      <c r="B43" s="3"/>
      <c r="C43" s="126"/>
      <c r="D43" s="126" t="str">
        <f>IF(ISBLANK(G43),"",Multiplier*G43)</f>
        <v/>
      </c>
    </row>
  </sheetData>
  <sheetProtection sheet="1" objects="1" scenarios="1"/>
  <mergeCells count="5">
    <mergeCell ref="A4:D5"/>
    <mergeCell ref="A7:D7"/>
    <mergeCell ref="F7:G8"/>
    <mergeCell ref="A8:D8"/>
    <mergeCell ref="A12:D12"/>
  </mergeCells>
  <pageMargins left="0.7" right="0.7" top="0.5" bottom="0.5" header="0.3" footer="0.3"/>
  <pageSetup scale="95" firstPageNumber="7" fitToHeight="0" orientation="portrait" useFirstPageNumber="1" r:id="rId1"/>
  <headerFooter>
    <oddFooter>&amp;C&amp;"Aptos Narrow,Regular"&amp;K000000&amp;P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C357-78F1-4E0B-AA46-EAFC47DC6233}">
  <sheetPr codeName="Sheet11">
    <pageSetUpPr fitToPage="1"/>
  </sheetPr>
  <dimension ref="A1:Y55"/>
  <sheetViews>
    <sheetView view="pageBreakPreview" zoomScale="150" zoomScaleNormal="80" zoomScaleSheetLayoutView="150" workbookViewId="0">
      <selection activeCell="F1" sqref="F1:G1"/>
    </sheetView>
  </sheetViews>
  <sheetFormatPr baseColWidth="10" defaultColWidth="8.83203125" defaultRowHeight="15" x14ac:dyDescent="0.2"/>
  <cols>
    <col min="1" max="1" width="30.6640625" style="1" customWidth="1"/>
    <col min="2" max="2" width="24.6640625" style="3" customWidth="1"/>
    <col min="3" max="3" width="16.6640625" style="4" customWidth="1"/>
    <col min="4" max="4" width="17.1640625" style="4" customWidth="1"/>
    <col min="5" max="5" width="0" style="1" hidden="1" customWidth="1"/>
    <col min="6" max="7" width="18.6640625" style="1" hidden="1" customWidth="1"/>
    <col min="8" max="25" width="8.83203125" style="1"/>
  </cols>
  <sheetData>
    <row r="1" spans="1:7" x14ac:dyDescent="0.2">
      <c r="C1" s="74"/>
      <c r="D1" s="309" t="str">
        <f>UpDate</f>
        <v>9/12/2025_Rev 1709</v>
      </c>
    </row>
    <row r="2" spans="1:7" x14ac:dyDescent="0.2">
      <c r="C2" s="74"/>
      <c r="D2" s="74"/>
    </row>
    <row r="3" spans="1:7" x14ac:dyDescent="0.2">
      <c r="C3" s="74"/>
      <c r="D3" s="72"/>
    </row>
    <row r="4" spans="1:7" ht="15" customHeight="1" x14ac:dyDescent="0.2">
      <c r="A4" s="241" t="str">
        <f>IF(PriceCode="BMM","Wholesale Price List","Retail Price List")</f>
        <v>Wholesale Price List</v>
      </c>
      <c r="B4" s="241"/>
      <c r="C4" s="241"/>
      <c r="D4" s="241"/>
    </row>
    <row r="5" spans="1:7" ht="15" customHeight="1" x14ac:dyDescent="0.2">
      <c r="A5" s="241"/>
      <c r="B5" s="241"/>
      <c r="C5" s="241"/>
      <c r="D5" s="241"/>
    </row>
    <row r="6" spans="1:7" x14ac:dyDescent="0.2">
      <c r="C6" s="74"/>
      <c r="D6" s="72" t="str">
        <f>PriceCode</f>
        <v>BMM</v>
      </c>
    </row>
    <row r="7" spans="1:7" ht="35" customHeight="1" x14ac:dyDescent="0.2">
      <c r="A7" s="242" t="s">
        <v>1223</v>
      </c>
      <c r="B7" s="242"/>
      <c r="C7" s="242"/>
      <c r="D7" s="242"/>
      <c r="F7" s="259" t="s">
        <v>694</v>
      </c>
      <c r="G7" s="260"/>
    </row>
    <row r="8" spans="1:7" ht="17.5" customHeight="1" x14ac:dyDescent="0.2">
      <c r="A8" s="235" t="s">
        <v>48</v>
      </c>
      <c r="B8" s="235"/>
      <c r="C8" s="235"/>
      <c r="D8" s="235"/>
      <c r="F8" s="260"/>
      <c r="G8" s="260"/>
    </row>
    <row r="9" spans="1:7" ht="17.5" customHeight="1" x14ac:dyDescent="0.2">
      <c r="A9" s="116" t="s">
        <v>747</v>
      </c>
      <c r="B9" s="116"/>
      <c r="C9" s="116"/>
      <c r="D9" s="116"/>
    </row>
    <row r="10" spans="1:7" s="1" customFormat="1" ht="55" customHeight="1" x14ac:dyDescent="0.15">
      <c r="A10" s="114" t="s">
        <v>33</v>
      </c>
      <c r="B10" s="114" t="s">
        <v>0</v>
      </c>
      <c r="C10" s="115" t="s">
        <v>111</v>
      </c>
      <c r="D10" s="115" t="s">
        <v>112</v>
      </c>
      <c r="F10" s="2" t="s">
        <v>696</v>
      </c>
      <c r="G10" s="2" t="s">
        <v>697</v>
      </c>
    </row>
    <row r="11" spans="1:7" ht="7" customHeight="1" x14ac:dyDescent="0.2">
      <c r="A11" s="6"/>
      <c r="B11" s="9"/>
      <c r="C11" s="9"/>
      <c r="D11" s="9"/>
    </row>
    <row r="12" spans="1:7" x14ac:dyDescent="0.2">
      <c r="A12" s="5" t="s">
        <v>677</v>
      </c>
      <c r="B12" s="10"/>
    </row>
    <row r="14" spans="1:7" ht="16" thickBot="1" x14ac:dyDescent="0.25">
      <c r="A14" s="121" t="s">
        <v>113</v>
      </c>
    </row>
    <row r="15" spans="1:7" x14ac:dyDescent="0.2">
      <c r="A15" s="35" t="s">
        <v>119</v>
      </c>
      <c r="B15" s="36" t="s">
        <v>116</v>
      </c>
      <c r="C15" s="127">
        <f t="shared" ref="C15:C35" si="0">IF(ISBLANK(F15),"",Multiplier*F15)</f>
        <v>738</v>
      </c>
      <c r="D15" s="127">
        <f t="shared" ref="D15:D35" si="1">IF(ISBLANK(G15),"",Multiplier*G15)</f>
        <v>776</v>
      </c>
      <c r="F15" s="41">
        <v>738</v>
      </c>
      <c r="G15" s="41">
        <v>776</v>
      </c>
    </row>
    <row r="16" spans="1:7" x14ac:dyDescent="0.2">
      <c r="A16" s="35" t="s">
        <v>120</v>
      </c>
      <c r="B16" s="36" t="s">
        <v>117</v>
      </c>
      <c r="C16" s="127">
        <f t="shared" si="0"/>
        <v>765</v>
      </c>
      <c r="D16" s="127">
        <f t="shared" si="1"/>
        <v>803</v>
      </c>
      <c r="F16" s="41">
        <v>765</v>
      </c>
      <c r="G16" s="41">
        <v>803</v>
      </c>
    </row>
    <row r="17" spans="1:7" x14ac:dyDescent="0.2">
      <c r="C17" s="126" t="str">
        <f t="shared" si="0"/>
        <v/>
      </c>
      <c r="D17" s="126" t="str">
        <f t="shared" si="1"/>
        <v/>
      </c>
    </row>
    <row r="18" spans="1:7" ht="16" thickBot="1" x14ac:dyDescent="0.25">
      <c r="A18" s="121" t="s">
        <v>114</v>
      </c>
      <c r="C18" s="126" t="str">
        <f t="shared" si="0"/>
        <v/>
      </c>
      <c r="D18" s="126" t="str">
        <f t="shared" si="1"/>
        <v/>
      </c>
    </row>
    <row r="19" spans="1:7" x14ac:dyDescent="0.2">
      <c r="A19" s="35" t="s">
        <v>121</v>
      </c>
      <c r="B19" s="36" t="s">
        <v>128</v>
      </c>
      <c r="C19" s="127">
        <f t="shared" si="0"/>
        <v>597</v>
      </c>
      <c r="D19" s="127">
        <f t="shared" si="1"/>
        <v>617</v>
      </c>
      <c r="F19" s="41">
        <v>597</v>
      </c>
      <c r="G19" s="41">
        <v>617</v>
      </c>
    </row>
    <row r="20" spans="1:7" x14ac:dyDescent="0.2">
      <c r="A20" s="35" t="s">
        <v>122</v>
      </c>
      <c r="B20" s="36" t="s">
        <v>129</v>
      </c>
      <c r="C20" s="127">
        <f t="shared" si="0"/>
        <v>618</v>
      </c>
      <c r="D20" s="127">
        <f t="shared" si="1"/>
        <v>638</v>
      </c>
      <c r="F20" s="41">
        <v>618</v>
      </c>
      <c r="G20" s="41">
        <v>638</v>
      </c>
    </row>
    <row r="21" spans="1:7" x14ac:dyDescent="0.2">
      <c r="C21" s="126" t="str">
        <f t="shared" si="0"/>
        <v/>
      </c>
      <c r="D21" s="126" t="str">
        <f t="shared" si="1"/>
        <v/>
      </c>
    </row>
    <row r="22" spans="1:7" ht="16" thickBot="1" x14ac:dyDescent="0.25">
      <c r="A22" s="121" t="s">
        <v>118</v>
      </c>
      <c r="C22" s="126" t="str">
        <f t="shared" si="0"/>
        <v/>
      </c>
      <c r="D22" s="126" t="str">
        <f t="shared" si="1"/>
        <v/>
      </c>
    </row>
    <row r="23" spans="1:7" x14ac:dyDescent="0.2">
      <c r="A23" s="35" t="s">
        <v>123</v>
      </c>
      <c r="B23" s="36" t="s">
        <v>130</v>
      </c>
      <c r="C23" s="127">
        <f t="shared" si="0"/>
        <v>660</v>
      </c>
      <c r="D23" s="127">
        <f t="shared" si="1"/>
        <v>685</v>
      </c>
      <c r="F23" s="41">
        <v>660</v>
      </c>
      <c r="G23" s="41">
        <v>685</v>
      </c>
    </row>
    <row r="24" spans="1:7" x14ac:dyDescent="0.2">
      <c r="C24" s="126" t="str">
        <f t="shared" si="0"/>
        <v/>
      </c>
      <c r="D24" s="126" t="str">
        <f t="shared" si="1"/>
        <v/>
      </c>
    </row>
    <row r="25" spans="1:7" ht="16" thickBot="1" x14ac:dyDescent="0.25">
      <c r="A25" s="121" t="s">
        <v>115</v>
      </c>
      <c r="C25" s="126" t="str">
        <f t="shared" si="0"/>
        <v/>
      </c>
      <c r="D25" s="126" t="str">
        <f t="shared" si="1"/>
        <v/>
      </c>
    </row>
    <row r="26" spans="1:7" x14ac:dyDescent="0.2">
      <c r="A26" s="35" t="s">
        <v>124</v>
      </c>
      <c r="B26" s="36" t="s">
        <v>321</v>
      </c>
      <c r="C26" s="127">
        <f t="shared" si="0"/>
        <v>705</v>
      </c>
      <c r="D26" s="127">
        <f t="shared" si="1"/>
        <v>735</v>
      </c>
      <c r="F26" s="41">
        <v>705</v>
      </c>
      <c r="G26" s="41">
        <v>735</v>
      </c>
    </row>
    <row r="27" spans="1:7" x14ac:dyDescent="0.2">
      <c r="A27" s="35" t="s">
        <v>125</v>
      </c>
      <c r="B27" s="36" t="s">
        <v>749</v>
      </c>
      <c r="C27" s="127">
        <f t="shared" si="0"/>
        <v>737</v>
      </c>
      <c r="D27" s="127">
        <f t="shared" si="1"/>
        <v>767</v>
      </c>
      <c r="F27" s="41">
        <v>737</v>
      </c>
      <c r="G27" s="41">
        <v>767</v>
      </c>
    </row>
    <row r="28" spans="1:7" s="1" customFormat="1" ht="14" x14ac:dyDescent="0.15">
      <c r="A28" s="35" t="s">
        <v>126</v>
      </c>
      <c r="B28" s="36" t="s">
        <v>750</v>
      </c>
      <c r="C28" s="127">
        <f t="shared" si="0"/>
        <v>769</v>
      </c>
      <c r="D28" s="127">
        <f t="shared" si="1"/>
        <v>799</v>
      </c>
      <c r="F28" s="41">
        <v>769</v>
      </c>
      <c r="G28" s="41">
        <v>799</v>
      </c>
    </row>
    <row r="29" spans="1:7" s="1" customFormat="1" ht="14" x14ac:dyDescent="0.15">
      <c r="A29" s="35" t="s">
        <v>127</v>
      </c>
      <c r="B29" s="36" t="s">
        <v>751</v>
      </c>
      <c r="C29" s="127">
        <f t="shared" si="0"/>
        <v>866</v>
      </c>
      <c r="D29" s="127">
        <f t="shared" si="1"/>
        <v>896</v>
      </c>
      <c r="F29" s="41">
        <v>866</v>
      </c>
      <c r="G29" s="41">
        <v>896</v>
      </c>
    </row>
    <row r="30" spans="1:7" s="1" customFormat="1" ht="14" x14ac:dyDescent="0.15">
      <c r="B30" s="3"/>
      <c r="C30" s="126" t="str">
        <f t="shared" si="0"/>
        <v/>
      </c>
      <c r="D30" s="126" t="str">
        <f t="shared" si="1"/>
        <v/>
      </c>
    </row>
    <row r="31" spans="1:7" s="1" customFormat="1" thickBot="1" x14ac:dyDescent="0.2">
      <c r="A31" s="121" t="s">
        <v>659</v>
      </c>
      <c r="B31" s="3"/>
      <c r="C31" s="126" t="str">
        <f t="shared" si="0"/>
        <v/>
      </c>
      <c r="D31" s="126" t="str">
        <f t="shared" si="1"/>
        <v/>
      </c>
    </row>
    <row r="32" spans="1:7" s="1" customFormat="1" ht="14" x14ac:dyDescent="0.15">
      <c r="A32" s="35" t="s">
        <v>660</v>
      </c>
      <c r="B32" s="36" t="s">
        <v>664</v>
      </c>
      <c r="C32" s="127">
        <f t="shared" si="0"/>
        <v>1338</v>
      </c>
      <c r="D32" s="127">
        <f t="shared" si="1"/>
        <v>1379</v>
      </c>
      <c r="F32" s="41">
        <v>1338</v>
      </c>
      <c r="G32" s="41">
        <v>1379</v>
      </c>
    </row>
    <row r="33" spans="1:7" s="1" customFormat="1" ht="14" x14ac:dyDescent="0.15">
      <c r="A33" s="35" t="s">
        <v>661</v>
      </c>
      <c r="B33" s="36" t="s">
        <v>665</v>
      </c>
      <c r="C33" s="127">
        <f t="shared" si="0"/>
        <v>1391</v>
      </c>
      <c r="D33" s="127">
        <f t="shared" si="1"/>
        <v>1445</v>
      </c>
      <c r="F33" s="41">
        <v>1391</v>
      </c>
      <c r="G33" s="41">
        <v>1445</v>
      </c>
    </row>
    <row r="34" spans="1:7" s="1" customFormat="1" ht="14" x14ac:dyDescent="0.15">
      <c r="A34" s="35" t="s">
        <v>662</v>
      </c>
      <c r="B34" s="36" t="s">
        <v>667</v>
      </c>
      <c r="C34" s="127">
        <f t="shared" si="0"/>
        <v>1418</v>
      </c>
      <c r="D34" s="127">
        <f t="shared" si="1"/>
        <v>1471</v>
      </c>
      <c r="F34" s="41">
        <v>1418</v>
      </c>
      <c r="G34" s="41">
        <v>1471</v>
      </c>
    </row>
    <row r="35" spans="1:7" s="1" customFormat="1" ht="14" x14ac:dyDescent="0.15">
      <c r="A35" s="35" t="s">
        <v>663</v>
      </c>
      <c r="B35" s="36" t="s">
        <v>666</v>
      </c>
      <c r="C35" s="127">
        <f t="shared" si="0"/>
        <v>1509</v>
      </c>
      <c r="D35" s="127">
        <f t="shared" si="1"/>
        <v>1552</v>
      </c>
      <c r="F35" s="41">
        <v>1509</v>
      </c>
      <c r="G35" s="41">
        <v>1552</v>
      </c>
    </row>
    <row r="36" spans="1:7" s="1" customFormat="1" ht="14" x14ac:dyDescent="0.15">
      <c r="B36" s="3"/>
      <c r="C36" s="133"/>
      <c r="D36" s="133"/>
      <c r="F36" s="4"/>
      <c r="G36" s="4"/>
    </row>
    <row r="37" spans="1:7" s="1" customFormat="1" x14ac:dyDescent="0.15">
      <c r="A37" s="235" t="s">
        <v>739</v>
      </c>
      <c r="B37" s="235"/>
      <c r="C37" s="126">
        <f t="shared" ref="C37:C38" si="2">IF(ISBLANK(F37),"",Multiplier*F37)</f>
        <v>50</v>
      </c>
      <c r="D37" s="133"/>
      <c r="F37" s="1">
        <v>50</v>
      </c>
      <c r="G37" s="4"/>
    </row>
    <row r="38" spans="1:7" s="1" customFormat="1" x14ac:dyDescent="0.15">
      <c r="A38" s="235" t="s">
        <v>740</v>
      </c>
      <c r="B38" s="235"/>
      <c r="C38" s="126">
        <f t="shared" si="2"/>
        <v>50</v>
      </c>
      <c r="D38" s="133"/>
      <c r="F38" s="1">
        <v>50</v>
      </c>
    </row>
    <row r="39" spans="1:7" s="1" customFormat="1" ht="14" x14ac:dyDescent="0.15">
      <c r="A39" s="111"/>
      <c r="B39" s="3"/>
      <c r="C39" s="74"/>
      <c r="D39" s="4"/>
    </row>
    <row r="55" spans="4:4" x14ac:dyDescent="0.2">
      <c r="D55" s="4" t="str">
        <f>IF(ISBLANK(G55),"",Multiplier*G55)</f>
        <v/>
      </c>
    </row>
  </sheetData>
  <sheetProtection sheet="1" objects="1" scenarios="1"/>
  <mergeCells count="6">
    <mergeCell ref="F7:G8"/>
    <mergeCell ref="A37:B37"/>
    <mergeCell ref="A38:B38"/>
    <mergeCell ref="A4:D5"/>
    <mergeCell ref="A7:D7"/>
    <mergeCell ref="A8:D8"/>
  </mergeCells>
  <pageMargins left="0.7" right="0.7" top="0.5" bottom="0.5" header="0.3" footer="0.3"/>
  <pageSetup scale="95" firstPageNumber="8" fitToHeight="0" orientation="portrait" useFirstPageNumber="1" r:id="rId1"/>
  <headerFooter>
    <oddFooter>&amp;C&amp;"Aptos Narrow,Regular"&amp;K000000&amp;P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3FAE-B48F-4BD1-8F37-CD9A4190C3C1}">
  <sheetPr codeName="Sheet8">
    <pageSetUpPr fitToPage="1"/>
  </sheetPr>
  <dimension ref="A1:W65"/>
  <sheetViews>
    <sheetView view="pageBreakPreview" zoomScale="150" zoomScaleNormal="80" zoomScaleSheetLayoutView="150" workbookViewId="0">
      <selection activeCell="F1" sqref="F1:G1"/>
    </sheetView>
  </sheetViews>
  <sheetFormatPr baseColWidth="10" defaultColWidth="8.83203125" defaultRowHeight="15" x14ac:dyDescent="0.2"/>
  <cols>
    <col min="1" max="1" width="30.6640625" style="1" customWidth="1"/>
    <col min="2" max="2" width="33.1640625" style="3" customWidth="1"/>
    <col min="3" max="3" width="16.6640625" style="74" customWidth="1"/>
    <col min="4" max="4" width="8.83203125" style="1" hidden="1" customWidth="1"/>
    <col min="5" max="5" width="22.6640625" style="1" hidden="1" customWidth="1"/>
    <col min="6" max="6" width="8.83203125" style="1" customWidth="1"/>
    <col min="7" max="23" width="8.83203125" style="1"/>
  </cols>
  <sheetData>
    <row r="1" spans="1:5" x14ac:dyDescent="0.2">
      <c r="C1" s="309" t="str">
        <f>UpDate</f>
        <v>9/12/2025_Rev 1709</v>
      </c>
    </row>
    <row r="2" spans="1:5" x14ac:dyDescent="0.2">
      <c r="D2" s="74"/>
    </row>
    <row r="3" spans="1:5" x14ac:dyDescent="0.2">
      <c r="D3" s="72"/>
    </row>
    <row r="4" spans="1:5" ht="15" customHeight="1" x14ac:dyDescent="0.45">
      <c r="A4" s="241" t="str">
        <f>IF(PriceCode="BMM","Wholesale Price List","Retail Price List")</f>
        <v>Wholesale Price List</v>
      </c>
      <c r="B4" s="241"/>
      <c r="C4" s="241"/>
      <c r="D4" s="112"/>
    </row>
    <row r="5" spans="1:5" ht="15" customHeight="1" x14ac:dyDescent="0.45">
      <c r="A5" s="241"/>
      <c r="B5" s="241"/>
      <c r="C5" s="241"/>
      <c r="D5" s="112"/>
    </row>
    <row r="6" spans="1:5" x14ac:dyDescent="0.2">
      <c r="C6" s="148" t="str">
        <f>PriceCode</f>
        <v>BMM</v>
      </c>
    </row>
    <row r="7" spans="1:5" ht="35" customHeight="1" x14ac:dyDescent="0.2">
      <c r="A7" s="242" t="s">
        <v>601</v>
      </c>
      <c r="B7" s="242"/>
      <c r="C7" s="242"/>
      <c r="E7" s="259" t="s">
        <v>694</v>
      </c>
    </row>
    <row r="8" spans="1:5" ht="17.5" customHeight="1" x14ac:dyDescent="0.2">
      <c r="A8" s="235" t="s">
        <v>48</v>
      </c>
      <c r="B8" s="235"/>
      <c r="C8" s="235"/>
      <c r="E8" s="260"/>
    </row>
    <row r="9" spans="1:5" ht="17.5" customHeight="1" x14ac:dyDescent="0.2">
      <c r="A9" s="116" t="s">
        <v>741</v>
      </c>
      <c r="B9" s="116"/>
      <c r="C9" s="116"/>
    </row>
    <row r="10" spans="1:5" ht="25" customHeight="1" x14ac:dyDescent="0.2">
      <c r="A10" s="114" t="s">
        <v>33</v>
      </c>
      <c r="B10" s="114" t="s">
        <v>0</v>
      </c>
      <c r="C10" s="115" t="s">
        <v>605</v>
      </c>
    </row>
    <row r="11" spans="1:5" ht="17.5" customHeight="1" x14ac:dyDescent="0.2">
      <c r="A11" s="103"/>
    </row>
    <row r="12" spans="1:5" ht="18" x14ac:dyDescent="0.2">
      <c r="A12" s="222" t="s">
        <v>602</v>
      </c>
      <c r="B12" s="222"/>
      <c r="C12" s="222"/>
    </row>
    <row r="13" spans="1:5" ht="20" customHeight="1" x14ac:dyDescent="0.2">
      <c r="A13" s="6"/>
      <c r="B13" s="9"/>
      <c r="C13" s="76"/>
    </row>
    <row r="14" spans="1:5" x14ac:dyDescent="0.2">
      <c r="A14" s="35" t="s">
        <v>603</v>
      </c>
      <c r="B14" s="36" t="s">
        <v>604</v>
      </c>
      <c r="C14" s="127">
        <f>IF(ISBLANK(E14),"",Multiplier*E14)</f>
        <v>362</v>
      </c>
      <c r="E14" s="41">
        <v>362</v>
      </c>
    </row>
    <row r="15" spans="1:5" x14ac:dyDescent="0.2">
      <c r="A15" s="35" t="s">
        <v>606</v>
      </c>
      <c r="B15" s="36" t="s">
        <v>607</v>
      </c>
      <c r="C15" s="127">
        <f>IF(ISBLANK(E15),"",Multiplier*E15)</f>
        <v>442</v>
      </c>
      <c r="E15" s="41">
        <v>442</v>
      </c>
    </row>
    <row r="16" spans="1:5" x14ac:dyDescent="0.2">
      <c r="A16" s="35" t="s">
        <v>608</v>
      </c>
      <c r="B16" s="36" t="s">
        <v>609</v>
      </c>
      <c r="C16" s="127">
        <f>IF(ISBLANK(E16),"",Multiplier*E16)</f>
        <v>617</v>
      </c>
      <c r="E16" s="41">
        <v>617</v>
      </c>
    </row>
    <row r="17" spans="1:5" x14ac:dyDescent="0.2">
      <c r="A17" s="35" t="s">
        <v>610</v>
      </c>
      <c r="B17" s="36" t="s">
        <v>611</v>
      </c>
      <c r="C17" s="127">
        <f>IF(ISBLANK(E17),"",Multiplier*E17)</f>
        <v>930</v>
      </c>
      <c r="E17" s="41">
        <v>930</v>
      </c>
    </row>
    <row r="18" spans="1:5" x14ac:dyDescent="0.2">
      <c r="A18" s="35" t="s">
        <v>613</v>
      </c>
      <c r="B18" s="36" t="s">
        <v>612</v>
      </c>
      <c r="C18" s="127">
        <f>IF(ISBLANK(E18),"",Multiplier*E18)</f>
        <v>1075</v>
      </c>
      <c r="E18" s="41">
        <v>1075</v>
      </c>
    </row>
    <row r="20" spans="1:5" ht="18" x14ac:dyDescent="0.2">
      <c r="A20" s="222" t="s">
        <v>614</v>
      </c>
      <c r="B20" s="222"/>
      <c r="C20" s="222"/>
    </row>
    <row r="21" spans="1:5" ht="20" customHeight="1" x14ac:dyDescent="0.2">
      <c r="A21" s="6"/>
      <c r="B21" s="9"/>
      <c r="C21" s="76"/>
    </row>
    <row r="22" spans="1:5" x14ac:dyDescent="0.2">
      <c r="A22" s="35" t="s">
        <v>615</v>
      </c>
      <c r="B22" s="36" t="s">
        <v>611</v>
      </c>
      <c r="C22" s="127">
        <f>IF(ISBLANK(E22),"",Multiplier*E22)</f>
        <v>2150</v>
      </c>
      <c r="E22" s="41">
        <v>2150</v>
      </c>
    </row>
    <row r="23" spans="1:5" x14ac:dyDescent="0.2">
      <c r="A23" s="35" t="s">
        <v>616</v>
      </c>
      <c r="B23" s="36" t="s">
        <v>612</v>
      </c>
      <c r="C23" s="127">
        <f>IF(ISBLANK(E23),"",Multiplier*E23)</f>
        <v>2470</v>
      </c>
      <c r="E23" s="41">
        <v>2470</v>
      </c>
    </row>
    <row r="65" spans="4:4" x14ac:dyDescent="0.2">
      <c r="D65" s="1" t="str">
        <f>IF(ISBLANK(G65),"",Multiplier*G65)</f>
        <v/>
      </c>
    </row>
  </sheetData>
  <sheetProtection sheet="1" objects="1" scenarios="1"/>
  <mergeCells count="6">
    <mergeCell ref="A20:C20"/>
    <mergeCell ref="E7:E8"/>
    <mergeCell ref="A4:C5"/>
    <mergeCell ref="A7:C7"/>
    <mergeCell ref="A8:C8"/>
    <mergeCell ref="A12:C12"/>
  </mergeCells>
  <pageMargins left="0.7" right="0.7" top="0.5" bottom="0.5" header="0.3" footer="0.3"/>
  <pageSetup firstPageNumber="9" fitToHeight="0" orientation="portrait" useFirstPageNumber="1" r:id="rId1"/>
  <headerFooter>
    <oddFooter>&amp;C&amp;"Aptos Narrow,Regular"&amp;K000000&amp;P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63FDD-A32C-484F-B024-9DD159774876}">
  <sheetPr codeName="Sheet23">
    <pageSetUpPr fitToPage="1"/>
  </sheetPr>
  <dimension ref="A1:Y41"/>
  <sheetViews>
    <sheetView view="pageBreakPreview" zoomScale="150" zoomScaleNormal="80" zoomScaleSheetLayoutView="150" workbookViewId="0">
      <selection activeCell="F1" sqref="F1:G1"/>
    </sheetView>
  </sheetViews>
  <sheetFormatPr baseColWidth="10" defaultColWidth="8.83203125" defaultRowHeight="15" x14ac:dyDescent="0.2"/>
  <cols>
    <col min="1" max="1" width="30.6640625" style="1" customWidth="1"/>
    <col min="2" max="2" width="24.6640625" style="3" customWidth="1"/>
    <col min="3" max="3" width="16.6640625" style="74" customWidth="1"/>
    <col min="4" max="4" width="17.33203125" style="74" customWidth="1"/>
    <col min="5" max="5" width="15.83203125" style="19" customWidth="1"/>
    <col min="6" max="7" width="16.6640625" style="1" hidden="1" customWidth="1"/>
    <col min="8" max="25" width="8.83203125" style="1"/>
  </cols>
  <sheetData>
    <row r="1" spans="1:11" x14ac:dyDescent="0.2">
      <c r="D1" s="309" t="str">
        <f>UpDate</f>
        <v>9/12/2025_Rev 1709</v>
      </c>
    </row>
    <row r="3" spans="1:11" x14ac:dyDescent="0.2">
      <c r="D3" s="72"/>
    </row>
    <row r="4" spans="1:11" x14ac:dyDescent="0.2">
      <c r="A4" s="241" t="str">
        <f>IF(PriceCode="BMM","Wholesale Price List","Retail Price List")</f>
        <v>Wholesale Price List</v>
      </c>
      <c r="B4" s="241"/>
      <c r="C4" s="241"/>
      <c r="D4" s="241"/>
    </row>
    <row r="5" spans="1:11" x14ac:dyDescent="0.2">
      <c r="A5" s="241"/>
      <c r="B5" s="241"/>
      <c r="C5" s="241"/>
      <c r="D5" s="241"/>
    </row>
    <row r="6" spans="1:11" x14ac:dyDescent="0.2">
      <c r="D6" s="72" t="str">
        <f>PriceCode</f>
        <v>BMM</v>
      </c>
    </row>
    <row r="7" spans="1:11" ht="35" customHeight="1" x14ac:dyDescent="0.2">
      <c r="A7" s="242" t="s">
        <v>1096</v>
      </c>
      <c r="B7" s="242"/>
      <c r="C7" s="242"/>
      <c r="D7" s="242"/>
      <c r="F7" s="259" t="s">
        <v>694</v>
      </c>
      <c r="G7" s="260"/>
    </row>
    <row r="8" spans="1:11" ht="17.5" customHeight="1" x14ac:dyDescent="0.2">
      <c r="A8" s="235" t="s">
        <v>1097</v>
      </c>
      <c r="B8" s="235"/>
      <c r="C8" s="235"/>
      <c r="D8" s="235"/>
      <c r="F8" s="260"/>
      <c r="G8" s="260"/>
    </row>
    <row r="9" spans="1:11" ht="17.5" customHeight="1" x14ac:dyDescent="0.2">
      <c r="A9" s="116" t="s">
        <v>741</v>
      </c>
      <c r="B9" s="116"/>
      <c r="C9" s="116"/>
      <c r="D9" s="116"/>
    </row>
    <row r="10" spans="1:11" ht="73" customHeight="1" x14ac:dyDescent="0.2">
      <c r="A10" s="114" t="s">
        <v>33</v>
      </c>
      <c r="B10" s="114" t="s">
        <v>0</v>
      </c>
      <c r="C10" s="115" t="s">
        <v>433</v>
      </c>
      <c r="D10" s="115" t="s">
        <v>783</v>
      </c>
      <c r="F10" s="2" t="s">
        <v>433</v>
      </c>
      <c r="G10" s="2" t="s">
        <v>783</v>
      </c>
    </row>
    <row r="11" spans="1:11" ht="17.5" customHeight="1" x14ac:dyDescent="0.2">
      <c r="K11" s="1" t="s">
        <v>552</v>
      </c>
    </row>
    <row r="12" spans="1:11" ht="18" x14ac:dyDescent="0.2">
      <c r="A12" s="222" t="s">
        <v>657</v>
      </c>
      <c r="B12" s="222"/>
      <c r="C12" s="222"/>
      <c r="D12" s="222"/>
    </row>
    <row r="13" spans="1:11" ht="7" customHeight="1" x14ac:dyDescent="0.2">
      <c r="A13" s="6"/>
      <c r="B13" s="9"/>
      <c r="C13" s="76"/>
      <c r="D13" s="76"/>
    </row>
    <row r="14" spans="1:11" ht="16" thickBot="1" x14ac:dyDescent="0.25">
      <c r="A14" s="121" t="s">
        <v>35</v>
      </c>
    </row>
    <row r="15" spans="1:11" x14ac:dyDescent="0.2">
      <c r="A15" s="35" t="s">
        <v>1110</v>
      </c>
      <c r="B15" s="36" t="s">
        <v>3</v>
      </c>
      <c r="C15" s="127">
        <f t="shared" ref="C15:D17" si="0">IF(ISBLANK(F15),"",Multiplier*F15)</f>
        <v>215</v>
      </c>
      <c r="D15" s="127">
        <f t="shared" si="0"/>
        <v>259</v>
      </c>
      <c r="F15" s="136">
        <v>215</v>
      </c>
      <c r="G15" s="136">
        <v>259</v>
      </c>
    </row>
    <row r="16" spans="1:11" x14ac:dyDescent="0.2">
      <c r="A16" s="35" t="s">
        <v>1111</v>
      </c>
      <c r="B16" s="36" t="s">
        <v>38</v>
      </c>
      <c r="C16" s="127">
        <f t="shared" si="0"/>
        <v>231</v>
      </c>
      <c r="D16" s="127">
        <f t="shared" si="0"/>
        <v>281</v>
      </c>
      <c r="F16" s="136">
        <v>231</v>
      </c>
      <c r="G16" s="136">
        <v>281</v>
      </c>
    </row>
    <row r="17" spans="1:7" x14ac:dyDescent="0.2">
      <c r="A17" s="35" t="s">
        <v>1112</v>
      </c>
      <c r="B17" s="36" t="s">
        <v>39</v>
      </c>
      <c r="C17" s="127">
        <f t="shared" si="0"/>
        <v>254</v>
      </c>
      <c r="D17" s="127">
        <f t="shared" si="0"/>
        <v>312</v>
      </c>
      <c r="F17" s="137">
        <v>254</v>
      </c>
      <c r="G17" s="136">
        <v>312</v>
      </c>
    </row>
    <row r="18" spans="1:7" x14ac:dyDescent="0.2">
      <c r="C18" s="126"/>
      <c r="D18" s="126"/>
      <c r="F18" s="133"/>
      <c r="G18" s="133"/>
    </row>
    <row r="19" spans="1:7" ht="16" thickBot="1" x14ac:dyDescent="0.25">
      <c r="A19" s="121" t="s">
        <v>36</v>
      </c>
      <c r="C19" s="126"/>
      <c r="D19" s="126"/>
      <c r="F19" s="133"/>
      <c r="G19" s="133"/>
    </row>
    <row r="20" spans="1:7" x14ac:dyDescent="0.2">
      <c r="A20" s="35" t="s">
        <v>1113</v>
      </c>
      <c r="B20" s="36" t="s">
        <v>4</v>
      </c>
      <c r="C20" s="127">
        <f t="shared" ref="C20:D23" si="1">IF(ISBLANK(F20),"",Multiplier*F20)</f>
        <v>146</v>
      </c>
      <c r="D20" s="127">
        <f t="shared" si="1"/>
        <v>167</v>
      </c>
      <c r="F20" s="136">
        <v>146</v>
      </c>
      <c r="G20" s="136">
        <v>167</v>
      </c>
    </row>
    <row r="21" spans="1:7" x14ac:dyDescent="0.2">
      <c r="A21" s="35" t="s">
        <v>1114</v>
      </c>
      <c r="B21" s="36" t="s">
        <v>40</v>
      </c>
      <c r="C21" s="127">
        <f t="shared" si="1"/>
        <v>151</v>
      </c>
      <c r="D21" s="127">
        <f t="shared" si="1"/>
        <v>173</v>
      </c>
      <c r="F21" s="136">
        <v>151</v>
      </c>
      <c r="G21" s="136">
        <v>173</v>
      </c>
    </row>
    <row r="22" spans="1:7" x14ac:dyDescent="0.2">
      <c r="A22" s="35" t="s">
        <v>1115</v>
      </c>
      <c r="B22" s="36" t="s">
        <v>41</v>
      </c>
      <c r="C22" s="127">
        <f t="shared" si="1"/>
        <v>160</v>
      </c>
      <c r="D22" s="127">
        <f t="shared" si="1"/>
        <v>186</v>
      </c>
      <c r="F22" s="136">
        <v>160</v>
      </c>
      <c r="G22" s="136">
        <v>186</v>
      </c>
    </row>
    <row r="23" spans="1:7" x14ac:dyDescent="0.2">
      <c r="A23" s="35" t="s">
        <v>1116</v>
      </c>
      <c r="B23" s="36" t="s">
        <v>42</v>
      </c>
      <c r="C23" s="127">
        <f t="shared" si="1"/>
        <v>170</v>
      </c>
      <c r="D23" s="127">
        <f t="shared" si="1"/>
        <v>200</v>
      </c>
      <c r="F23" s="136">
        <v>170</v>
      </c>
      <c r="G23" s="136">
        <v>200</v>
      </c>
    </row>
    <row r="24" spans="1:7" x14ac:dyDescent="0.2">
      <c r="F24" s="133"/>
      <c r="G24" s="133"/>
    </row>
    <row r="25" spans="1:7" ht="16" thickBot="1" x14ac:dyDescent="0.25">
      <c r="A25" s="121" t="s">
        <v>37</v>
      </c>
      <c r="F25" s="133"/>
      <c r="G25" s="133"/>
    </row>
    <row r="26" spans="1:7" x14ac:dyDescent="0.2">
      <c r="A26" s="35" t="s">
        <v>1117</v>
      </c>
      <c r="B26" s="36" t="s">
        <v>5</v>
      </c>
      <c r="C26" s="127">
        <f t="shared" ref="C26:D30" si="2">IF(ISBLANK(F26),"",Multiplier*F26)</f>
        <v>174</v>
      </c>
      <c r="D26" s="127">
        <f t="shared" si="2"/>
        <v>204</v>
      </c>
      <c r="F26" s="136">
        <v>174</v>
      </c>
      <c r="G26" s="136">
        <v>204</v>
      </c>
    </row>
    <row r="27" spans="1:7" x14ac:dyDescent="0.2">
      <c r="A27" s="35" t="s">
        <v>1118</v>
      </c>
      <c r="B27" s="36" t="s">
        <v>43</v>
      </c>
      <c r="C27" s="127">
        <f t="shared" si="2"/>
        <v>183</v>
      </c>
      <c r="D27" s="127">
        <f t="shared" si="2"/>
        <v>216</v>
      </c>
      <c r="F27" s="136">
        <v>183</v>
      </c>
      <c r="G27" s="136">
        <v>216</v>
      </c>
    </row>
    <row r="28" spans="1:7" x14ac:dyDescent="0.2">
      <c r="A28" s="35" t="s">
        <v>1119</v>
      </c>
      <c r="B28" s="36" t="s">
        <v>44</v>
      </c>
      <c r="C28" s="127">
        <f t="shared" si="2"/>
        <v>197</v>
      </c>
      <c r="D28" s="127">
        <f t="shared" si="2"/>
        <v>234</v>
      </c>
      <c r="F28" s="136">
        <v>197</v>
      </c>
      <c r="G28" s="136">
        <v>234</v>
      </c>
    </row>
    <row r="29" spans="1:7" x14ac:dyDescent="0.2">
      <c r="A29" s="35" t="s">
        <v>1120</v>
      </c>
      <c r="B29" s="36" t="s">
        <v>45</v>
      </c>
      <c r="C29" s="127">
        <f t="shared" si="2"/>
        <v>212</v>
      </c>
      <c r="D29" s="127">
        <f t="shared" si="2"/>
        <v>253</v>
      </c>
      <c r="F29" s="136">
        <v>212</v>
      </c>
      <c r="G29" s="136">
        <v>253</v>
      </c>
    </row>
    <row r="30" spans="1:7" x14ac:dyDescent="0.2">
      <c r="A30" s="35" t="s">
        <v>1121</v>
      </c>
      <c r="B30" s="36" t="s">
        <v>46</v>
      </c>
      <c r="C30" s="127">
        <f t="shared" si="2"/>
        <v>237</v>
      </c>
      <c r="D30" s="127">
        <f t="shared" si="2"/>
        <v>281</v>
      </c>
      <c r="F30" s="136">
        <v>237</v>
      </c>
      <c r="G30" s="136">
        <v>281</v>
      </c>
    </row>
    <row r="31" spans="1:7" x14ac:dyDescent="0.2">
      <c r="F31" s="101"/>
      <c r="G31" s="101"/>
    </row>
    <row r="32" spans="1:7" ht="18" x14ac:dyDescent="0.2">
      <c r="A32" s="222" t="s">
        <v>656</v>
      </c>
      <c r="B32" s="222"/>
      <c r="C32" s="222"/>
      <c r="D32" s="222"/>
      <c r="F32" s="101"/>
      <c r="G32" s="101"/>
    </row>
    <row r="33" spans="1:7" x14ac:dyDescent="0.2">
      <c r="F33" s="101"/>
      <c r="G33" s="101"/>
    </row>
    <row r="34" spans="1:7" x14ac:dyDescent="0.2">
      <c r="A34" s="35" t="s">
        <v>1122</v>
      </c>
      <c r="B34" s="36" t="s">
        <v>6</v>
      </c>
      <c r="C34" s="127">
        <f t="shared" ref="C34:D39" si="3">IF(ISBLANK(F34),"",Multiplier*F34)</f>
        <v>116</v>
      </c>
      <c r="D34" s="127">
        <f t="shared" si="3"/>
        <v>135</v>
      </c>
      <c r="F34" s="136">
        <v>116</v>
      </c>
      <c r="G34" s="136">
        <v>135</v>
      </c>
    </row>
    <row r="35" spans="1:7" x14ac:dyDescent="0.2">
      <c r="A35" s="35" t="s">
        <v>1123</v>
      </c>
      <c r="B35" s="36" t="s">
        <v>7</v>
      </c>
      <c r="C35" s="127">
        <f t="shared" si="3"/>
        <v>145</v>
      </c>
      <c r="D35" s="127">
        <f t="shared" si="3"/>
        <v>171</v>
      </c>
      <c r="F35" s="136">
        <v>145</v>
      </c>
      <c r="G35" s="136">
        <v>171</v>
      </c>
    </row>
    <row r="36" spans="1:7" x14ac:dyDescent="0.2">
      <c r="A36" s="35" t="s">
        <v>1124</v>
      </c>
      <c r="B36" s="36" t="s">
        <v>8</v>
      </c>
      <c r="C36" s="127">
        <f t="shared" si="3"/>
        <v>175</v>
      </c>
      <c r="D36" s="127">
        <f t="shared" si="3"/>
        <v>208</v>
      </c>
      <c r="F36" s="136">
        <v>175</v>
      </c>
      <c r="G36" s="136">
        <v>208</v>
      </c>
    </row>
    <row r="37" spans="1:7" x14ac:dyDescent="0.2">
      <c r="A37" s="35" t="s">
        <v>1125</v>
      </c>
      <c r="B37" s="36" t="s">
        <v>9</v>
      </c>
      <c r="C37" s="127">
        <f t="shared" si="3"/>
        <v>193</v>
      </c>
      <c r="D37" s="127">
        <f t="shared" si="3"/>
        <v>232</v>
      </c>
      <c r="F37" s="136">
        <v>193</v>
      </c>
      <c r="G37" s="136">
        <v>232</v>
      </c>
    </row>
    <row r="38" spans="1:7" x14ac:dyDescent="0.2">
      <c r="A38" s="35" t="s">
        <v>1126</v>
      </c>
      <c r="B38" s="36" t="s">
        <v>10</v>
      </c>
      <c r="C38" s="127">
        <f t="shared" si="3"/>
        <v>235</v>
      </c>
      <c r="D38" s="127">
        <f t="shared" si="3"/>
        <v>280</v>
      </c>
      <c r="F38" s="136">
        <v>235</v>
      </c>
      <c r="G38" s="136">
        <v>280</v>
      </c>
    </row>
    <row r="39" spans="1:7" x14ac:dyDescent="0.2">
      <c r="A39" s="35" t="s">
        <v>1127</v>
      </c>
      <c r="B39" s="36" t="s">
        <v>11</v>
      </c>
      <c r="C39" s="127">
        <f t="shared" si="3"/>
        <v>259</v>
      </c>
      <c r="D39" s="127">
        <f t="shared" si="3"/>
        <v>311</v>
      </c>
      <c r="F39" s="136">
        <v>259</v>
      </c>
      <c r="G39" s="136">
        <v>311</v>
      </c>
    </row>
    <row r="40" spans="1:7" x14ac:dyDescent="0.2">
      <c r="F40" s="101"/>
      <c r="G40" s="101"/>
    </row>
    <row r="41" spans="1:7" ht="16" x14ac:dyDescent="0.2">
      <c r="A41" s="261" t="s">
        <v>1202</v>
      </c>
      <c r="B41" s="261"/>
      <c r="C41" s="261"/>
      <c r="D41" s="261"/>
    </row>
  </sheetData>
  <sheetProtection sheet="1" objects="1" scenarios="1"/>
  <mergeCells count="7">
    <mergeCell ref="A32:D32"/>
    <mergeCell ref="A41:D41"/>
    <mergeCell ref="A4:D5"/>
    <mergeCell ref="A7:D7"/>
    <mergeCell ref="F7:G8"/>
    <mergeCell ref="A8:D8"/>
    <mergeCell ref="A12:D12"/>
  </mergeCells>
  <pageMargins left="0.7" right="0.7" top="0.5" bottom="0.5" header="0.3" footer="0.3"/>
  <pageSetup scale="95" firstPageNumber="10" fitToHeight="0" orientation="portrait" useFirstPageNumber="1" r:id="rId1"/>
  <headerFooter>
    <oddFooter>&amp;C&amp;"Aptos Narrow,Regular"&amp;K000000&amp;P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73DE1-C3DF-A74B-80A8-0835B30C6F17}">
  <sheetPr codeName="Sheet31">
    <pageSetUpPr fitToPage="1"/>
  </sheetPr>
  <dimension ref="A1:Y45"/>
  <sheetViews>
    <sheetView view="pageBreakPreview" zoomScale="150" zoomScaleNormal="80" zoomScaleSheetLayoutView="150" workbookViewId="0">
      <selection activeCell="F1" sqref="F1:G1"/>
    </sheetView>
  </sheetViews>
  <sheetFormatPr baseColWidth="10" defaultColWidth="8.83203125" defaultRowHeight="15" x14ac:dyDescent="0.2"/>
  <cols>
    <col min="1" max="1" width="30.6640625" style="1" customWidth="1"/>
    <col min="2" max="2" width="24.6640625" style="3" customWidth="1"/>
    <col min="3" max="3" width="16.6640625" style="74" customWidth="1"/>
    <col min="4" max="4" width="17.33203125" style="74" customWidth="1"/>
    <col min="5" max="5" width="15.83203125" style="19" customWidth="1"/>
    <col min="6" max="7" width="16.6640625" style="1" hidden="1" customWidth="1"/>
    <col min="8" max="25" width="8.83203125" style="1"/>
  </cols>
  <sheetData>
    <row r="1" spans="1:11" x14ac:dyDescent="0.2">
      <c r="D1" s="309" t="str">
        <f>UpDate</f>
        <v>9/12/2025_Rev 1709</v>
      </c>
    </row>
    <row r="3" spans="1:11" x14ac:dyDescent="0.2">
      <c r="D3" s="72"/>
    </row>
    <row r="4" spans="1:11" x14ac:dyDescent="0.2">
      <c r="A4" s="241" t="str">
        <f>IF(PriceCode="BMM","Wholesale Price List","Retail Price List")</f>
        <v>Wholesale Price List</v>
      </c>
      <c r="B4" s="241"/>
      <c r="C4" s="241"/>
      <c r="D4" s="241"/>
    </row>
    <row r="5" spans="1:11" x14ac:dyDescent="0.2">
      <c r="A5" s="241"/>
      <c r="B5" s="241"/>
      <c r="C5" s="241"/>
      <c r="D5" s="241"/>
    </row>
    <row r="6" spans="1:11" x14ac:dyDescent="0.2">
      <c r="D6" s="72" t="str">
        <f>PriceCode</f>
        <v>BMM</v>
      </c>
    </row>
    <row r="7" spans="1:11" ht="35" customHeight="1" x14ac:dyDescent="0.2">
      <c r="A7" s="242" t="s">
        <v>1096</v>
      </c>
      <c r="B7" s="242"/>
      <c r="C7" s="242"/>
      <c r="D7" s="242"/>
      <c r="F7" s="259" t="s">
        <v>694</v>
      </c>
      <c r="G7" s="260"/>
    </row>
    <row r="8" spans="1:11" ht="17.5" customHeight="1" x14ac:dyDescent="0.2">
      <c r="A8" s="235" t="s">
        <v>1097</v>
      </c>
      <c r="B8" s="235"/>
      <c r="C8" s="235"/>
      <c r="D8" s="235"/>
      <c r="F8" s="260"/>
      <c r="G8" s="260"/>
    </row>
    <row r="9" spans="1:11" ht="17.5" customHeight="1" x14ac:dyDescent="0.2">
      <c r="A9" s="116" t="s">
        <v>741</v>
      </c>
      <c r="B9" s="116"/>
      <c r="C9" s="116"/>
      <c r="D9" s="116"/>
    </row>
    <row r="10" spans="1:11" ht="73" customHeight="1" x14ac:dyDescent="0.2">
      <c r="A10" s="114" t="s">
        <v>33</v>
      </c>
      <c r="B10" s="114" t="s">
        <v>0</v>
      </c>
      <c r="C10" s="115" t="s">
        <v>433</v>
      </c>
      <c r="D10" s="115" t="s">
        <v>783</v>
      </c>
      <c r="F10" s="2" t="s">
        <v>433</v>
      </c>
      <c r="G10" s="2" t="s">
        <v>783</v>
      </c>
    </row>
    <row r="11" spans="1:11" ht="17.5" customHeight="1" x14ac:dyDescent="0.2">
      <c r="K11" s="1" t="s">
        <v>552</v>
      </c>
    </row>
    <row r="12" spans="1:11" s="1" customFormat="1" ht="18" x14ac:dyDescent="0.15">
      <c r="A12" s="222" t="s">
        <v>1098</v>
      </c>
      <c r="B12" s="222"/>
      <c r="C12" s="222"/>
      <c r="D12" s="222"/>
      <c r="E12" s="19"/>
      <c r="F12" s="101"/>
      <c r="G12" s="101"/>
    </row>
    <row r="13" spans="1:11" s="1" customFormat="1" ht="14" x14ac:dyDescent="0.15">
      <c r="B13" s="3"/>
      <c r="C13" s="74"/>
      <c r="D13" s="74"/>
      <c r="E13" s="19"/>
      <c r="F13" s="101"/>
      <c r="G13" s="101"/>
    </row>
    <row r="14" spans="1:11" s="1" customFormat="1" ht="14" x14ac:dyDescent="0.15">
      <c r="A14" s="35" t="s">
        <v>1128</v>
      </c>
      <c r="B14" s="36" t="s">
        <v>12</v>
      </c>
      <c r="C14" s="127">
        <f t="shared" ref="C14:D19" si="0">IF(ISBLANK(F14),"",Multiplier*F14)</f>
        <v>411</v>
      </c>
      <c r="D14" s="127">
        <f t="shared" si="0"/>
        <v>486</v>
      </c>
      <c r="E14" s="19"/>
      <c r="F14" s="136">
        <v>411</v>
      </c>
      <c r="G14" s="136">
        <v>486</v>
      </c>
    </row>
    <row r="15" spans="1:11" s="1" customFormat="1" ht="14" x14ac:dyDescent="0.15">
      <c r="A15" s="35" t="s">
        <v>1129</v>
      </c>
      <c r="B15" s="36" t="s">
        <v>14</v>
      </c>
      <c r="C15" s="127">
        <f t="shared" si="0"/>
        <v>439</v>
      </c>
      <c r="D15" s="127">
        <f t="shared" si="0"/>
        <v>523</v>
      </c>
      <c r="E15" s="19"/>
      <c r="F15" s="136">
        <v>439</v>
      </c>
      <c r="G15" s="136">
        <v>523</v>
      </c>
    </row>
    <row r="16" spans="1:11" s="1" customFormat="1" ht="14" x14ac:dyDescent="0.15">
      <c r="A16" s="35" t="s">
        <v>1130</v>
      </c>
      <c r="B16" s="36" t="s">
        <v>13</v>
      </c>
      <c r="C16" s="127">
        <f t="shared" si="0"/>
        <v>467</v>
      </c>
      <c r="D16" s="127">
        <f t="shared" si="0"/>
        <v>619</v>
      </c>
      <c r="E16" s="19"/>
      <c r="F16" s="136">
        <v>467</v>
      </c>
      <c r="G16" s="136">
        <v>619</v>
      </c>
    </row>
    <row r="17" spans="1:7" s="1" customFormat="1" ht="14" x14ac:dyDescent="0.15">
      <c r="A17" s="35" t="s">
        <v>1131</v>
      </c>
      <c r="B17" s="36" t="s">
        <v>15</v>
      </c>
      <c r="C17" s="127">
        <f t="shared" si="0"/>
        <v>516</v>
      </c>
      <c r="D17" s="127">
        <f t="shared" si="0"/>
        <v>569</v>
      </c>
      <c r="E17" s="19"/>
      <c r="F17" s="136">
        <v>516</v>
      </c>
      <c r="G17" s="136">
        <v>569</v>
      </c>
    </row>
    <row r="18" spans="1:7" s="1" customFormat="1" ht="14" x14ac:dyDescent="0.15">
      <c r="A18" s="35" t="s">
        <v>1132</v>
      </c>
      <c r="B18" s="36" t="s">
        <v>16</v>
      </c>
      <c r="C18" s="127">
        <f t="shared" si="0"/>
        <v>571</v>
      </c>
      <c r="D18" s="127">
        <f t="shared" si="0"/>
        <v>688</v>
      </c>
      <c r="E18" s="19"/>
      <c r="F18" s="136">
        <v>571</v>
      </c>
      <c r="G18" s="136">
        <v>688</v>
      </c>
    </row>
    <row r="19" spans="1:7" s="1" customFormat="1" ht="14" x14ac:dyDescent="0.15">
      <c r="A19" s="35" t="s">
        <v>1133</v>
      </c>
      <c r="B19" s="36" t="s">
        <v>17</v>
      </c>
      <c r="C19" s="127">
        <f t="shared" si="0"/>
        <v>579</v>
      </c>
      <c r="D19" s="127">
        <f t="shared" si="0"/>
        <v>702</v>
      </c>
      <c r="E19" s="19"/>
      <c r="F19" s="136">
        <v>579</v>
      </c>
      <c r="G19" s="136">
        <v>702</v>
      </c>
    </row>
    <row r="20" spans="1:7" s="1" customFormat="1" ht="14" x14ac:dyDescent="0.15">
      <c r="B20" s="3"/>
      <c r="C20" s="126"/>
      <c r="D20" s="126"/>
      <c r="E20" s="19"/>
      <c r="F20" s="133"/>
      <c r="G20" s="133"/>
    </row>
    <row r="21" spans="1:7" s="1" customFormat="1" ht="14" x14ac:dyDescent="0.15">
      <c r="A21" s="35" t="s">
        <v>1134</v>
      </c>
      <c r="B21" s="36" t="s">
        <v>18</v>
      </c>
      <c r="C21" s="127">
        <f t="shared" ref="C21:D28" si="1">IF(ISBLANK(F21),"",Multiplier*F21)</f>
        <v>444</v>
      </c>
      <c r="D21" s="127">
        <f t="shared" si="1"/>
        <v>532</v>
      </c>
      <c r="E21" s="19"/>
      <c r="F21" s="136">
        <v>444</v>
      </c>
      <c r="G21" s="136">
        <v>532</v>
      </c>
    </row>
    <row r="22" spans="1:7" s="1" customFormat="1" ht="14" x14ac:dyDescent="0.15">
      <c r="A22" s="35" t="s">
        <v>1135</v>
      </c>
      <c r="B22" s="36" t="s">
        <v>19</v>
      </c>
      <c r="C22" s="127">
        <f t="shared" si="1"/>
        <v>487</v>
      </c>
      <c r="D22" s="127">
        <f t="shared" si="1"/>
        <v>585</v>
      </c>
      <c r="E22" s="19"/>
      <c r="F22" s="136">
        <v>487</v>
      </c>
      <c r="G22" s="136">
        <v>585</v>
      </c>
    </row>
    <row r="23" spans="1:7" s="1" customFormat="1" ht="14" x14ac:dyDescent="0.15">
      <c r="A23" s="35" t="s">
        <v>1136</v>
      </c>
      <c r="B23" s="36" t="s">
        <v>20</v>
      </c>
      <c r="C23" s="127">
        <f t="shared" si="1"/>
        <v>529</v>
      </c>
      <c r="D23" s="127">
        <f t="shared" si="1"/>
        <v>625</v>
      </c>
      <c r="E23" s="19"/>
      <c r="F23" s="136">
        <v>529</v>
      </c>
      <c r="G23" s="136">
        <v>625</v>
      </c>
    </row>
    <row r="24" spans="1:7" s="1" customFormat="1" ht="14" x14ac:dyDescent="0.15">
      <c r="A24" s="35" t="s">
        <v>1137</v>
      </c>
      <c r="B24" s="36" t="s">
        <v>21</v>
      </c>
      <c r="C24" s="127">
        <f t="shared" si="1"/>
        <v>571</v>
      </c>
      <c r="D24" s="127">
        <f t="shared" si="1"/>
        <v>688</v>
      </c>
      <c r="E24" s="19"/>
      <c r="F24" s="136">
        <v>571</v>
      </c>
      <c r="G24" s="136">
        <v>688</v>
      </c>
    </row>
    <row r="25" spans="1:7" s="1" customFormat="1" ht="14" x14ac:dyDescent="0.15">
      <c r="A25" s="35" t="s">
        <v>1138</v>
      </c>
      <c r="B25" s="36" t="s">
        <v>22</v>
      </c>
      <c r="C25" s="127">
        <f t="shared" si="1"/>
        <v>633</v>
      </c>
      <c r="D25" s="127">
        <f t="shared" si="1"/>
        <v>754</v>
      </c>
      <c r="E25" s="19"/>
      <c r="F25" s="136">
        <v>633</v>
      </c>
      <c r="G25" s="136">
        <v>754</v>
      </c>
    </row>
    <row r="26" spans="1:7" s="1" customFormat="1" ht="14" x14ac:dyDescent="0.15">
      <c r="A26" s="35" t="s">
        <v>1139</v>
      </c>
      <c r="B26" s="36" t="s">
        <v>23</v>
      </c>
      <c r="C26" s="127">
        <f t="shared" si="1"/>
        <v>696</v>
      </c>
      <c r="D26" s="127">
        <f t="shared" si="1"/>
        <v>851</v>
      </c>
      <c r="E26" s="19"/>
      <c r="F26" s="136">
        <v>696</v>
      </c>
      <c r="G26" s="136">
        <v>851</v>
      </c>
    </row>
    <row r="27" spans="1:7" s="1" customFormat="1" ht="14" x14ac:dyDescent="0.15">
      <c r="A27" s="35" t="s">
        <v>1140</v>
      </c>
      <c r="B27" s="36" t="s">
        <v>24</v>
      </c>
      <c r="C27" s="127">
        <f t="shared" si="1"/>
        <v>769</v>
      </c>
      <c r="D27" s="127">
        <f t="shared" si="1"/>
        <v>944</v>
      </c>
      <c r="E27" s="19"/>
      <c r="F27" s="136">
        <v>769</v>
      </c>
      <c r="G27" s="136">
        <v>944</v>
      </c>
    </row>
    <row r="28" spans="1:7" s="1" customFormat="1" ht="14" x14ac:dyDescent="0.15">
      <c r="A28" s="35" t="s">
        <v>1141</v>
      </c>
      <c r="B28" s="36" t="s">
        <v>25</v>
      </c>
      <c r="C28" s="127">
        <f t="shared" si="1"/>
        <v>843</v>
      </c>
      <c r="D28" s="127">
        <f t="shared" si="1"/>
        <v>1038</v>
      </c>
      <c r="E28" s="19"/>
      <c r="F28" s="136">
        <v>843</v>
      </c>
      <c r="G28" s="136">
        <v>1038</v>
      </c>
    </row>
    <row r="29" spans="1:7" s="1" customFormat="1" ht="14" x14ac:dyDescent="0.15">
      <c r="B29" s="3"/>
      <c r="C29" s="126"/>
      <c r="D29" s="126"/>
      <c r="E29" s="19"/>
      <c r="F29" s="101"/>
      <c r="G29" s="101"/>
    </row>
    <row r="30" spans="1:7" s="1" customFormat="1" ht="14" x14ac:dyDescent="0.15">
      <c r="A30" s="35" t="s">
        <v>1142</v>
      </c>
      <c r="B30" s="36" t="s">
        <v>26</v>
      </c>
      <c r="C30" s="127">
        <f t="shared" ref="C30:D36" si="2">IF(ISBLANK(F30),"",Multiplier*F30)</f>
        <v>521</v>
      </c>
      <c r="D30" s="127">
        <f t="shared" si="2"/>
        <v>632</v>
      </c>
      <c r="E30" s="19"/>
      <c r="F30" s="136">
        <v>521</v>
      </c>
      <c r="G30" s="136">
        <v>632</v>
      </c>
    </row>
    <row r="31" spans="1:7" s="1" customFormat="1" ht="14" x14ac:dyDescent="0.15">
      <c r="A31" s="35" t="s">
        <v>1143</v>
      </c>
      <c r="B31" s="36" t="s">
        <v>27</v>
      </c>
      <c r="C31" s="127">
        <f t="shared" si="2"/>
        <v>600</v>
      </c>
      <c r="D31" s="127">
        <f t="shared" si="2"/>
        <v>733</v>
      </c>
      <c r="E31" s="19"/>
      <c r="F31" s="136">
        <v>600</v>
      </c>
      <c r="G31" s="136">
        <v>733</v>
      </c>
    </row>
    <row r="32" spans="1:7" s="1" customFormat="1" ht="14" x14ac:dyDescent="0.15">
      <c r="A32" s="35" t="s">
        <v>1100</v>
      </c>
      <c r="B32" s="36" t="s">
        <v>28</v>
      </c>
      <c r="C32" s="127">
        <f t="shared" si="2"/>
        <v>679</v>
      </c>
      <c r="D32" s="127">
        <f t="shared" si="2"/>
        <v>835</v>
      </c>
      <c r="E32" s="19"/>
      <c r="F32" s="136">
        <v>679</v>
      </c>
      <c r="G32" s="136">
        <v>835</v>
      </c>
    </row>
    <row r="33" spans="1:7" s="1" customFormat="1" ht="14" x14ac:dyDescent="0.15">
      <c r="A33" s="35" t="s">
        <v>1101</v>
      </c>
      <c r="B33" s="36" t="s">
        <v>29</v>
      </c>
      <c r="C33" s="127">
        <f t="shared" si="2"/>
        <v>749</v>
      </c>
      <c r="D33" s="127">
        <f t="shared" si="2"/>
        <v>927</v>
      </c>
      <c r="E33" s="19"/>
      <c r="F33" s="136">
        <v>749</v>
      </c>
      <c r="G33" s="136">
        <v>927</v>
      </c>
    </row>
    <row r="34" spans="1:7" s="1" customFormat="1" ht="14" x14ac:dyDescent="0.15">
      <c r="A34" s="35" t="s">
        <v>1102</v>
      </c>
      <c r="B34" s="36" t="s">
        <v>30</v>
      </c>
      <c r="C34" s="127">
        <f t="shared" si="2"/>
        <v>829</v>
      </c>
      <c r="D34" s="127">
        <f t="shared" si="2"/>
        <v>1029</v>
      </c>
      <c r="E34" s="19"/>
      <c r="F34" s="136">
        <v>829</v>
      </c>
      <c r="G34" s="136">
        <v>1029</v>
      </c>
    </row>
    <row r="35" spans="1:7" s="1" customFormat="1" ht="14" x14ac:dyDescent="0.15">
      <c r="A35" s="35" t="s">
        <v>1103</v>
      </c>
      <c r="B35" s="36" t="s">
        <v>31</v>
      </c>
      <c r="C35" s="127">
        <f t="shared" si="2"/>
        <v>910</v>
      </c>
      <c r="D35" s="127">
        <f t="shared" si="2"/>
        <v>1132</v>
      </c>
      <c r="E35" s="19"/>
      <c r="F35" s="136">
        <v>910</v>
      </c>
      <c r="G35" s="136">
        <v>1132</v>
      </c>
    </row>
    <row r="36" spans="1:7" s="1" customFormat="1" ht="14" x14ac:dyDescent="0.15">
      <c r="A36" s="35" t="s">
        <v>1104</v>
      </c>
      <c r="B36" s="36" t="s">
        <v>32</v>
      </c>
      <c r="C36" s="127">
        <f t="shared" si="2"/>
        <v>1092</v>
      </c>
      <c r="D36" s="127">
        <f>IF(ISBLANK(G36),"",Multiplier*G36)</f>
        <v>1359</v>
      </c>
      <c r="E36" s="19"/>
      <c r="F36" s="136">
        <v>1092</v>
      </c>
      <c r="G36" s="136">
        <v>1359</v>
      </c>
    </row>
    <row r="37" spans="1:7" s="1" customFormat="1" x14ac:dyDescent="0.2">
      <c r="A37" s="262"/>
      <c r="B37" s="263"/>
      <c r="C37" s="263"/>
      <c r="D37" s="263"/>
      <c r="E37" s="19"/>
      <c r="F37" s="133"/>
      <c r="G37" s="133"/>
    </row>
    <row r="38" spans="1:7" s="1" customFormat="1" ht="18" x14ac:dyDescent="0.15">
      <c r="A38" s="222" t="s">
        <v>1099</v>
      </c>
      <c r="B38" s="222"/>
      <c r="C38" s="222"/>
      <c r="D38" s="222"/>
      <c r="E38" s="19"/>
      <c r="F38" s="101"/>
      <c r="G38" s="101"/>
    </row>
    <row r="39" spans="1:7" s="1" customFormat="1" x14ac:dyDescent="0.15">
      <c r="A39" s="116" t="s">
        <v>990</v>
      </c>
      <c r="B39" s="116"/>
      <c r="C39" s="116"/>
      <c r="D39" s="116"/>
      <c r="E39" s="19"/>
      <c r="F39" s="101"/>
      <c r="G39" s="101"/>
    </row>
    <row r="40" spans="1:7" s="1" customFormat="1" ht="14" x14ac:dyDescent="0.15">
      <c r="B40" s="3"/>
      <c r="C40" s="74"/>
      <c r="D40" s="74"/>
      <c r="E40" s="19"/>
      <c r="F40" s="101"/>
      <c r="G40" s="101"/>
    </row>
    <row r="41" spans="1:7" s="1" customFormat="1" ht="14" x14ac:dyDescent="0.15">
      <c r="A41" s="35" t="s">
        <v>1105</v>
      </c>
      <c r="B41" s="36" t="s">
        <v>105</v>
      </c>
      <c r="C41" s="127">
        <f t="shared" ref="C41:C45" si="3">IF(ISBLANK(F41),"",Multiplier*F41)</f>
        <v>264</v>
      </c>
      <c r="D41" s="127">
        <f>IF(ISBLANK(G41),"",Multiplier*G41)</f>
        <v>314</v>
      </c>
      <c r="E41" s="19"/>
      <c r="F41" s="127">
        <v>264</v>
      </c>
      <c r="G41" s="138">
        <v>314</v>
      </c>
    </row>
    <row r="42" spans="1:7" s="1" customFormat="1" ht="14" x14ac:dyDescent="0.15">
      <c r="A42" s="35" t="s">
        <v>1106</v>
      </c>
      <c r="B42" s="36" t="s">
        <v>106</v>
      </c>
      <c r="C42" s="127">
        <f t="shared" si="3"/>
        <v>343</v>
      </c>
      <c r="D42" s="127">
        <f>IF(ISBLANK(G42),"",Multiplier*G42)</f>
        <v>411</v>
      </c>
      <c r="E42" s="19"/>
      <c r="F42" s="127">
        <v>343</v>
      </c>
      <c r="G42" s="138">
        <v>411</v>
      </c>
    </row>
    <row r="43" spans="1:7" s="1" customFormat="1" ht="14" x14ac:dyDescent="0.15">
      <c r="A43" s="35" t="s">
        <v>1107</v>
      </c>
      <c r="B43" s="36" t="s">
        <v>107</v>
      </c>
      <c r="C43" s="127">
        <f t="shared" si="3"/>
        <v>424</v>
      </c>
      <c r="D43" s="127">
        <f>IF(ISBLANK(G43),"",Multiplier*G43)</f>
        <v>513</v>
      </c>
      <c r="E43" s="19"/>
      <c r="F43" s="127">
        <v>424</v>
      </c>
      <c r="G43" s="138">
        <v>513</v>
      </c>
    </row>
    <row r="44" spans="1:7" s="1" customFormat="1" ht="14" x14ac:dyDescent="0.15">
      <c r="A44" s="35" t="s">
        <v>1108</v>
      </c>
      <c r="B44" s="36" t="s">
        <v>824</v>
      </c>
      <c r="C44" s="127">
        <f t="shared" si="3"/>
        <v>504</v>
      </c>
      <c r="D44" s="127">
        <f>IF(ISBLANK(G44),"",Multiplier*G44)</f>
        <v>617</v>
      </c>
      <c r="E44" s="19"/>
      <c r="F44" s="127">
        <v>504</v>
      </c>
      <c r="G44" s="138">
        <v>617</v>
      </c>
    </row>
    <row r="45" spans="1:7" s="1" customFormat="1" ht="14" x14ac:dyDescent="0.15">
      <c r="A45" s="35" t="s">
        <v>1109</v>
      </c>
      <c r="B45" s="36" t="s">
        <v>109</v>
      </c>
      <c r="C45" s="127">
        <f t="shared" si="3"/>
        <v>598</v>
      </c>
      <c r="D45" s="127">
        <f>IF(ISBLANK(G45),"",Multiplier*G45)</f>
        <v>737</v>
      </c>
      <c r="E45" s="19"/>
      <c r="F45" s="127">
        <v>598</v>
      </c>
      <c r="G45" s="138">
        <v>737</v>
      </c>
    </row>
  </sheetData>
  <sheetProtection sheet="1" objects="1" scenarios="1"/>
  <mergeCells count="7">
    <mergeCell ref="A37:D37"/>
    <mergeCell ref="A38:D38"/>
    <mergeCell ref="A4:D5"/>
    <mergeCell ref="A7:D7"/>
    <mergeCell ref="F7:G8"/>
    <mergeCell ref="A8:D8"/>
    <mergeCell ref="A12:D12"/>
  </mergeCells>
  <pageMargins left="0.7" right="0.7" top="0.5" bottom="0.5" header="0.3" footer="0.3"/>
  <pageSetup scale="95" firstPageNumber="11" fitToHeight="0" orientation="portrait" useFirstPageNumber="1" r:id="rId1"/>
  <headerFooter>
    <oddFooter>&amp;C&amp;"Aptos Narrow,Regular"&amp;K000000&amp;P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73DC6-1B30-4E6F-B48B-218E2E35D81C}">
  <sheetPr codeName="Sheet9">
    <pageSetUpPr fitToPage="1"/>
  </sheetPr>
  <dimension ref="A1:J52"/>
  <sheetViews>
    <sheetView view="pageBreakPreview" zoomScale="150" zoomScaleNormal="90" zoomScaleSheetLayoutView="150" workbookViewId="0">
      <selection activeCell="F1" sqref="F1:G1"/>
    </sheetView>
  </sheetViews>
  <sheetFormatPr baseColWidth="10" defaultColWidth="8.83203125" defaultRowHeight="14" x14ac:dyDescent="0.15"/>
  <cols>
    <col min="1" max="1" width="19" style="1" customWidth="1"/>
    <col min="2" max="2" width="28.83203125" style="1" customWidth="1"/>
    <col min="3" max="6" width="8.83203125" style="1"/>
    <col min="7" max="7" width="8.83203125" style="78"/>
    <col min="8" max="8" width="8.83203125" style="1" customWidth="1"/>
    <col min="9" max="9" width="20.33203125" style="1" hidden="1" customWidth="1"/>
    <col min="10" max="10" width="12.1640625" style="1" hidden="1" customWidth="1"/>
    <col min="11" max="16384" width="8.83203125" style="1"/>
  </cols>
  <sheetData>
    <row r="1" spans="1:10" ht="15" x14ac:dyDescent="0.2">
      <c r="B1" s="3"/>
      <c r="C1" s="74"/>
      <c r="F1" s="307" t="str">
        <f>UpDate</f>
        <v>9/12/2025_Rev 1709</v>
      </c>
      <c r="G1" s="308"/>
    </row>
    <row r="2" spans="1:10" ht="15" x14ac:dyDescent="0.2">
      <c r="B2" s="3"/>
      <c r="C2" s="74"/>
      <c r="D2" s="74"/>
      <c r="F2" s="239"/>
      <c r="G2" s="240"/>
    </row>
    <row r="3" spans="1:10" x14ac:dyDescent="0.15">
      <c r="B3" s="3"/>
      <c r="C3" s="74"/>
      <c r="D3" s="72"/>
      <c r="F3" s="110"/>
      <c r="G3" s="110"/>
    </row>
    <row r="4" spans="1:10" x14ac:dyDescent="0.15">
      <c r="A4" s="241" t="str">
        <f>IF(PriceCode="BMM","Wholesale Price List","Retail Price List")</f>
        <v>Wholesale Price List</v>
      </c>
      <c r="B4" s="241"/>
      <c r="C4" s="241"/>
      <c r="D4" s="241"/>
      <c r="E4" s="241"/>
      <c r="F4" s="241"/>
      <c r="G4" s="241"/>
    </row>
    <row r="5" spans="1:10" x14ac:dyDescent="0.15">
      <c r="A5" s="241"/>
      <c r="B5" s="241"/>
      <c r="C5" s="241"/>
      <c r="D5" s="241"/>
      <c r="E5" s="241"/>
      <c r="F5" s="241"/>
      <c r="G5" s="241"/>
    </row>
    <row r="6" spans="1:10" ht="14" customHeight="1" x14ac:dyDescent="0.15">
      <c r="B6" s="3"/>
      <c r="C6" s="74"/>
      <c r="F6" s="110"/>
      <c r="G6" s="72" t="str">
        <f>PriceCode</f>
        <v>BMM</v>
      </c>
    </row>
    <row r="7" spans="1:10" ht="35" customHeight="1" x14ac:dyDescent="0.15">
      <c r="A7" s="242" t="s">
        <v>1094</v>
      </c>
      <c r="B7" s="242"/>
      <c r="C7" s="242"/>
      <c r="D7" s="242"/>
      <c r="E7" s="242"/>
      <c r="F7" s="242"/>
      <c r="G7" s="242"/>
      <c r="I7" s="226" t="s">
        <v>694</v>
      </c>
      <c r="J7" s="61"/>
    </row>
    <row r="8" spans="1:10" ht="17" customHeight="1" x14ac:dyDescent="0.15">
      <c r="A8" s="103"/>
      <c r="I8" s="227"/>
      <c r="J8" s="61"/>
    </row>
    <row r="9" spans="1:10" s="11" customFormat="1" ht="26.5" customHeight="1" x14ac:dyDescent="0.15">
      <c r="A9" s="114" t="s">
        <v>148</v>
      </c>
      <c r="B9" s="114" t="s">
        <v>149</v>
      </c>
      <c r="C9" s="114" t="s">
        <v>150</v>
      </c>
      <c r="D9" s="114" t="s">
        <v>151</v>
      </c>
      <c r="E9" s="114" t="s">
        <v>152</v>
      </c>
      <c r="F9" s="114" t="s">
        <v>153</v>
      </c>
      <c r="G9" s="115" t="s">
        <v>154</v>
      </c>
    </row>
    <row r="10" spans="1:10" ht="8" customHeight="1" x14ac:dyDescent="0.15"/>
    <row r="11" spans="1:10" ht="18" x14ac:dyDescent="0.15">
      <c r="A11" s="151" t="s">
        <v>774</v>
      </c>
      <c r="B11" s="151"/>
      <c r="C11" s="151"/>
      <c r="D11" s="151"/>
      <c r="E11" s="151"/>
      <c r="F11" s="151"/>
      <c r="G11" s="161">
        <v>1900</v>
      </c>
    </row>
    <row r="12" spans="1:10" ht="8" customHeight="1" x14ac:dyDescent="0.2">
      <c r="A12" s="18"/>
      <c r="B12" s="19"/>
      <c r="C12" s="19"/>
      <c r="D12" s="19"/>
      <c r="E12" s="19"/>
      <c r="F12" s="19"/>
      <c r="G12" s="79"/>
    </row>
    <row r="13" spans="1:10" x14ac:dyDescent="0.15">
      <c r="A13" s="42" t="s">
        <v>835</v>
      </c>
      <c r="B13" s="42" t="s">
        <v>155</v>
      </c>
      <c r="C13" s="43" t="s">
        <v>166</v>
      </c>
      <c r="D13" s="43">
        <v>23</v>
      </c>
      <c r="E13" s="43" t="s">
        <v>167</v>
      </c>
      <c r="F13" s="44" t="s">
        <v>168</v>
      </c>
      <c r="G13" s="80">
        <f t="shared" ref="G13:G22" si="0">IF(ISBLANK(I13),"",Multiplier*I13)</f>
        <v>202.23</v>
      </c>
      <c r="I13" s="44">
        <v>202.23</v>
      </c>
    </row>
    <row r="14" spans="1:10" x14ac:dyDescent="0.15">
      <c r="A14" s="42" t="s">
        <v>836</v>
      </c>
      <c r="B14" s="42" t="s">
        <v>169</v>
      </c>
      <c r="C14" s="43" t="s">
        <v>166</v>
      </c>
      <c r="D14" s="43">
        <v>23</v>
      </c>
      <c r="E14" s="43" t="s">
        <v>170</v>
      </c>
      <c r="F14" s="44" t="s">
        <v>171</v>
      </c>
      <c r="G14" s="80">
        <f t="shared" si="0"/>
        <v>218.28</v>
      </c>
      <c r="I14" s="44">
        <v>218.28</v>
      </c>
    </row>
    <row r="15" spans="1:10" x14ac:dyDescent="0.15">
      <c r="A15" s="42" t="s">
        <v>837</v>
      </c>
      <c r="B15" s="42" t="s">
        <v>155</v>
      </c>
      <c r="C15" s="43" t="s">
        <v>166</v>
      </c>
      <c r="D15" s="43">
        <v>23</v>
      </c>
      <c r="E15" s="43" t="s">
        <v>172</v>
      </c>
      <c r="F15" s="44" t="s">
        <v>173</v>
      </c>
      <c r="G15" s="80">
        <f t="shared" si="0"/>
        <v>219.35</v>
      </c>
      <c r="I15" s="44">
        <v>219.35</v>
      </c>
    </row>
    <row r="16" spans="1:10" x14ac:dyDescent="0.15">
      <c r="A16" s="42" t="s">
        <v>838</v>
      </c>
      <c r="B16" s="42" t="s">
        <v>157</v>
      </c>
      <c r="C16" s="45" t="s">
        <v>166</v>
      </c>
      <c r="D16" s="43">
        <v>17</v>
      </c>
      <c r="E16" s="43" t="s">
        <v>172</v>
      </c>
      <c r="F16" s="44" t="s">
        <v>173</v>
      </c>
      <c r="G16" s="80">
        <f t="shared" si="0"/>
        <v>219.35</v>
      </c>
      <c r="I16" s="44">
        <v>219.35</v>
      </c>
    </row>
    <row r="17" spans="1:9" x14ac:dyDescent="0.15">
      <c r="A17" s="42" t="s">
        <v>839</v>
      </c>
      <c r="B17" s="42" t="s">
        <v>158</v>
      </c>
      <c r="C17" s="43" t="s">
        <v>166</v>
      </c>
      <c r="D17" s="43">
        <v>28</v>
      </c>
      <c r="E17" s="43" t="s">
        <v>174</v>
      </c>
      <c r="F17" s="44" t="s">
        <v>175</v>
      </c>
      <c r="G17" s="80">
        <f t="shared" si="0"/>
        <v>219.35</v>
      </c>
      <c r="I17" s="44">
        <v>219.35</v>
      </c>
    </row>
    <row r="18" spans="1:9" x14ac:dyDescent="0.15">
      <c r="A18" s="42" t="s">
        <v>840</v>
      </c>
      <c r="B18" s="42" t="s">
        <v>159</v>
      </c>
      <c r="C18" s="43" t="s">
        <v>176</v>
      </c>
      <c r="D18" s="43">
        <v>28</v>
      </c>
      <c r="E18" s="43" t="s">
        <v>177</v>
      </c>
      <c r="F18" s="44" t="s">
        <v>178</v>
      </c>
      <c r="G18" s="80">
        <f t="shared" si="0"/>
        <v>406.6</v>
      </c>
      <c r="I18" s="44">
        <v>406.6</v>
      </c>
    </row>
    <row r="19" spans="1:9" x14ac:dyDescent="0.15">
      <c r="A19" s="42" t="s">
        <v>841</v>
      </c>
      <c r="B19" s="42" t="s">
        <v>160</v>
      </c>
      <c r="C19" s="43" t="s">
        <v>179</v>
      </c>
      <c r="D19" s="43">
        <v>16</v>
      </c>
      <c r="E19" s="43" t="s">
        <v>180</v>
      </c>
      <c r="F19" s="44" t="s">
        <v>181</v>
      </c>
      <c r="G19" s="80">
        <f t="shared" si="0"/>
        <v>208.65</v>
      </c>
      <c r="I19" s="44">
        <v>208.65</v>
      </c>
    </row>
    <row r="20" spans="1:9" x14ac:dyDescent="0.15">
      <c r="A20" s="42" t="s">
        <v>842</v>
      </c>
      <c r="B20" s="42" t="s">
        <v>182</v>
      </c>
      <c r="C20" s="43" t="s">
        <v>162</v>
      </c>
      <c r="D20" s="43">
        <v>28</v>
      </c>
      <c r="E20" s="43" t="s">
        <v>183</v>
      </c>
      <c r="F20" s="44" t="s">
        <v>184</v>
      </c>
      <c r="G20" s="80">
        <f t="shared" si="0"/>
        <v>387.34000000000003</v>
      </c>
      <c r="I20" s="44">
        <v>387.34000000000003</v>
      </c>
    </row>
    <row r="21" spans="1:9" x14ac:dyDescent="0.15">
      <c r="A21" s="42" t="s">
        <v>843</v>
      </c>
      <c r="B21" s="42" t="s">
        <v>185</v>
      </c>
      <c r="C21" s="43" t="s">
        <v>162</v>
      </c>
      <c r="D21" s="43">
        <v>34</v>
      </c>
      <c r="E21" s="43" t="s">
        <v>183</v>
      </c>
      <c r="F21" s="44" t="s">
        <v>184</v>
      </c>
      <c r="G21" s="80">
        <f t="shared" si="0"/>
        <v>401.25</v>
      </c>
      <c r="I21" s="44">
        <v>401.25</v>
      </c>
    </row>
    <row r="22" spans="1:9" x14ac:dyDescent="0.15">
      <c r="A22" s="42" t="s">
        <v>844</v>
      </c>
      <c r="B22" s="42" t="s">
        <v>186</v>
      </c>
      <c r="C22" s="43" t="s">
        <v>162</v>
      </c>
      <c r="D22" s="43">
        <v>40</v>
      </c>
      <c r="E22" s="43" t="s">
        <v>183</v>
      </c>
      <c r="F22" s="44" t="s">
        <v>184</v>
      </c>
      <c r="G22" s="80">
        <f t="shared" si="0"/>
        <v>417.3</v>
      </c>
      <c r="I22" s="44">
        <v>417.3</v>
      </c>
    </row>
    <row r="24" spans="1:9" ht="18" x14ac:dyDescent="0.15">
      <c r="A24" s="151" t="s">
        <v>773</v>
      </c>
      <c r="B24" s="151"/>
      <c r="C24" s="151"/>
      <c r="D24" s="151"/>
      <c r="E24" s="151"/>
      <c r="F24" s="151"/>
      <c r="G24" s="161">
        <v>2400</v>
      </c>
    </row>
    <row r="25" spans="1:9" ht="8" customHeight="1" x14ac:dyDescent="0.2">
      <c r="A25" s="18"/>
      <c r="B25" s="19"/>
      <c r="C25" s="19"/>
      <c r="D25" s="19"/>
      <c r="E25" s="19"/>
      <c r="F25" s="19"/>
      <c r="G25" s="79"/>
    </row>
    <row r="26" spans="1:9" x14ac:dyDescent="0.15">
      <c r="A26" s="46" t="s">
        <v>845</v>
      </c>
      <c r="B26" s="46" t="s">
        <v>155</v>
      </c>
      <c r="C26" s="47" t="s">
        <v>156</v>
      </c>
      <c r="D26" s="47">
        <v>22</v>
      </c>
      <c r="E26" s="47" t="s">
        <v>617</v>
      </c>
      <c r="F26" s="48" t="s">
        <v>619</v>
      </c>
      <c r="G26" s="80">
        <f>IF(ISBLANK(I26),"",Multiplier*I26)</f>
        <v>197.95</v>
      </c>
      <c r="I26" s="48">
        <v>197.95</v>
      </c>
    </row>
    <row r="27" spans="1:9" x14ac:dyDescent="0.15">
      <c r="A27" s="46" t="s">
        <v>846</v>
      </c>
      <c r="B27" s="46" t="s">
        <v>157</v>
      </c>
      <c r="C27" s="47" t="s">
        <v>156</v>
      </c>
      <c r="D27" s="47">
        <v>16</v>
      </c>
      <c r="E27" s="47" t="s">
        <v>618</v>
      </c>
      <c r="F27" s="48" t="s">
        <v>621</v>
      </c>
      <c r="G27" s="80">
        <f>IF(ISBLANK(I27),"",Multiplier*I27)</f>
        <v>193</v>
      </c>
      <c r="I27" s="48">
        <v>193</v>
      </c>
    </row>
    <row r="28" spans="1:9" x14ac:dyDescent="0.15">
      <c r="A28" s="46" t="s">
        <v>847</v>
      </c>
      <c r="B28" s="46" t="s">
        <v>158</v>
      </c>
      <c r="C28" s="47" t="s">
        <v>156</v>
      </c>
      <c r="D28" s="47">
        <v>28</v>
      </c>
      <c r="E28" s="47" t="s">
        <v>163</v>
      </c>
      <c r="F28" s="48" t="s">
        <v>620</v>
      </c>
      <c r="G28" s="80">
        <f>IF(ISBLANK(I28),"",Multiplier*I28)</f>
        <v>197.95</v>
      </c>
      <c r="I28" s="48">
        <v>197.95</v>
      </c>
    </row>
    <row r="29" spans="1:9" x14ac:dyDescent="0.15">
      <c r="A29" s="46" t="s">
        <v>848</v>
      </c>
      <c r="B29" s="46" t="s">
        <v>159</v>
      </c>
      <c r="C29" s="49" t="s">
        <v>161</v>
      </c>
      <c r="D29" s="47">
        <v>28</v>
      </c>
      <c r="E29" s="47" t="s">
        <v>164</v>
      </c>
      <c r="F29" s="48" t="s">
        <v>239</v>
      </c>
      <c r="G29" s="80">
        <f>IF(ISBLANK(I29),"",Multiplier*I29)</f>
        <v>401.25</v>
      </c>
      <c r="I29" s="48">
        <v>401.25</v>
      </c>
    </row>
    <row r="30" spans="1:9" x14ac:dyDescent="0.15">
      <c r="A30" s="46" t="s">
        <v>849</v>
      </c>
      <c r="B30" s="46" t="s">
        <v>160</v>
      </c>
      <c r="C30" s="47" t="s">
        <v>162</v>
      </c>
      <c r="D30" s="47">
        <v>16</v>
      </c>
      <c r="E30" s="47" t="s">
        <v>165</v>
      </c>
      <c r="F30" s="48" t="s">
        <v>171</v>
      </c>
      <c r="G30" s="80">
        <f>IF(ISBLANK(I30),"",Multiplier*I30)</f>
        <v>240.75</v>
      </c>
      <c r="I30" s="48">
        <v>240.75</v>
      </c>
    </row>
    <row r="32" spans="1:9" ht="18" x14ac:dyDescent="0.15">
      <c r="A32" s="151" t="s">
        <v>772</v>
      </c>
      <c r="B32" s="151"/>
      <c r="C32" s="151"/>
      <c r="D32" s="151"/>
      <c r="E32" s="151"/>
      <c r="F32" s="151"/>
      <c r="G32" s="161">
        <v>2300</v>
      </c>
    </row>
    <row r="33" spans="1:9" ht="8" customHeight="1" x14ac:dyDescent="0.2">
      <c r="A33" s="18"/>
      <c r="B33" s="19"/>
      <c r="C33" s="19"/>
      <c r="D33" s="19"/>
      <c r="E33" s="19"/>
      <c r="F33" s="19"/>
      <c r="G33" s="79"/>
    </row>
    <row r="34" spans="1:9" x14ac:dyDescent="0.15">
      <c r="A34" s="46" t="s">
        <v>850</v>
      </c>
      <c r="B34" s="46" t="s">
        <v>155</v>
      </c>
      <c r="C34" s="43" t="s">
        <v>188</v>
      </c>
      <c r="D34" s="47">
        <v>22</v>
      </c>
      <c r="E34" s="47">
        <v>14</v>
      </c>
      <c r="F34" s="48" t="s">
        <v>189</v>
      </c>
      <c r="G34" s="80">
        <f t="shared" ref="G34:G44" si="1">IF(ISBLANK(I34),"",Multiplier*I34)</f>
        <v>201</v>
      </c>
      <c r="I34" s="48">
        <v>201</v>
      </c>
    </row>
    <row r="35" spans="1:9" x14ac:dyDescent="0.15">
      <c r="A35" s="46" t="s">
        <v>998</v>
      </c>
      <c r="B35" s="42" t="s">
        <v>169</v>
      </c>
      <c r="C35" s="43" t="s">
        <v>188</v>
      </c>
      <c r="D35" s="47">
        <v>22</v>
      </c>
      <c r="E35" s="47" t="s">
        <v>622</v>
      </c>
      <c r="F35" s="48" t="s">
        <v>225</v>
      </c>
      <c r="G35" s="80">
        <f t="shared" si="1"/>
        <v>213</v>
      </c>
      <c r="I35" s="48">
        <v>213</v>
      </c>
    </row>
    <row r="36" spans="1:9" x14ac:dyDescent="0.15">
      <c r="A36" s="42" t="s">
        <v>852</v>
      </c>
      <c r="B36" s="42" t="s">
        <v>190</v>
      </c>
      <c r="C36" s="43" t="s">
        <v>188</v>
      </c>
      <c r="D36" s="43">
        <v>16</v>
      </c>
      <c r="E36" s="43" t="s">
        <v>170</v>
      </c>
      <c r="F36" s="44" t="s">
        <v>191</v>
      </c>
      <c r="G36" s="80">
        <f t="shared" si="1"/>
        <v>217.21</v>
      </c>
      <c r="I36" s="44">
        <v>217.21</v>
      </c>
    </row>
    <row r="37" spans="1:9" x14ac:dyDescent="0.15">
      <c r="A37" s="42" t="s">
        <v>851</v>
      </c>
      <c r="B37" s="42" t="s">
        <v>157</v>
      </c>
      <c r="C37" s="45" t="s">
        <v>188</v>
      </c>
      <c r="D37" s="43">
        <v>16</v>
      </c>
      <c r="E37" s="43">
        <v>18</v>
      </c>
      <c r="F37" s="44" t="s">
        <v>192</v>
      </c>
      <c r="G37" s="80">
        <f t="shared" si="1"/>
        <v>206.51</v>
      </c>
      <c r="I37" s="44">
        <v>206.51</v>
      </c>
    </row>
    <row r="38" spans="1:9" x14ac:dyDescent="0.15">
      <c r="A38" s="42" t="s">
        <v>853</v>
      </c>
      <c r="B38" s="42" t="s">
        <v>158</v>
      </c>
      <c r="C38" s="43" t="s">
        <v>188</v>
      </c>
      <c r="D38" s="43">
        <v>28</v>
      </c>
      <c r="E38" s="43">
        <v>14</v>
      </c>
      <c r="F38" s="44" t="s">
        <v>189</v>
      </c>
      <c r="G38" s="80">
        <f t="shared" si="1"/>
        <v>203.3</v>
      </c>
      <c r="I38" s="44">
        <v>203.3</v>
      </c>
    </row>
    <row r="39" spans="1:9" x14ac:dyDescent="0.15">
      <c r="A39" s="42" t="s">
        <v>854</v>
      </c>
      <c r="B39" s="42" t="s">
        <v>193</v>
      </c>
      <c r="C39" s="43" t="s">
        <v>194</v>
      </c>
      <c r="D39" s="43">
        <v>28</v>
      </c>
      <c r="E39" s="43">
        <v>30</v>
      </c>
      <c r="F39" s="44" t="s">
        <v>178</v>
      </c>
      <c r="G39" s="80">
        <f t="shared" si="1"/>
        <v>411.95</v>
      </c>
      <c r="I39" s="44">
        <v>411.95</v>
      </c>
    </row>
    <row r="40" spans="1:9" x14ac:dyDescent="0.15">
      <c r="A40" s="42" t="s">
        <v>855</v>
      </c>
      <c r="B40" s="42" t="s">
        <v>195</v>
      </c>
      <c r="C40" s="43" t="s">
        <v>194</v>
      </c>
      <c r="D40" s="43">
        <v>28</v>
      </c>
      <c r="E40" s="43">
        <v>20</v>
      </c>
      <c r="F40" s="44" t="s">
        <v>196</v>
      </c>
      <c r="G40" s="80">
        <f t="shared" si="1"/>
        <v>390.55</v>
      </c>
      <c r="I40" s="44">
        <v>390.55</v>
      </c>
    </row>
    <row r="41" spans="1:9" x14ac:dyDescent="0.15">
      <c r="A41" s="42" t="s">
        <v>856</v>
      </c>
      <c r="B41" s="42" t="s">
        <v>160</v>
      </c>
      <c r="C41" s="43" t="s">
        <v>188</v>
      </c>
      <c r="D41" s="43">
        <v>16</v>
      </c>
      <c r="E41" s="43">
        <v>11</v>
      </c>
      <c r="F41" s="44" t="s">
        <v>197</v>
      </c>
      <c r="G41" s="80">
        <f t="shared" si="1"/>
        <v>187.25</v>
      </c>
      <c r="I41" s="44">
        <v>187.25</v>
      </c>
    </row>
    <row r="42" spans="1:9" x14ac:dyDescent="0.15">
      <c r="A42" s="42" t="s">
        <v>857</v>
      </c>
      <c r="B42" s="42" t="s">
        <v>182</v>
      </c>
      <c r="C42" s="43" t="s">
        <v>194</v>
      </c>
      <c r="D42" s="43">
        <v>28</v>
      </c>
      <c r="E42" s="43" t="s">
        <v>198</v>
      </c>
      <c r="F42" s="44" t="s">
        <v>199</v>
      </c>
      <c r="G42" s="80">
        <f t="shared" si="1"/>
        <v>439.77</v>
      </c>
      <c r="I42" s="44">
        <v>439.77</v>
      </c>
    </row>
    <row r="43" spans="1:9" x14ac:dyDescent="0.15">
      <c r="A43" s="42" t="s">
        <v>858</v>
      </c>
      <c r="B43" s="42" t="s">
        <v>185</v>
      </c>
      <c r="C43" s="43" t="s">
        <v>194</v>
      </c>
      <c r="D43" s="43">
        <v>34</v>
      </c>
      <c r="E43" s="43" t="s">
        <v>198</v>
      </c>
      <c r="F43" s="44" t="s">
        <v>199</v>
      </c>
      <c r="G43" s="80">
        <f t="shared" si="1"/>
        <v>448.33</v>
      </c>
      <c r="I43" s="44">
        <v>448.33</v>
      </c>
    </row>
    <row r="44" spans="1:9" x14ac:dyDescent="0.15">
      <c r="A44" s="42" t="s">
        <v>859</v>
      </c>
      <c r="B44" s="42" t="s">
        <v>186</v>
      </c>
      <c r="C44" s="43" t="s">
        <v>194</v>
      </c>
      <c r="D44" s="43">
        <v>40</v>
      </c>
      <c r="E44" s="43" t="s">
        <v>198</v>
      </c>
      <c r="F44" s="44" t="s">
        <v>199</v>
      </c>
      <c r="G44" s="80">
        <f t="shared" si="1"/>
        <v>456.89</v>
      </c>
      <c r="I44" s="44">
        <v>456.89</v>
      </c>
    </row>
    <row r="46" spans="1:9" ht="18" x14ac:dyDescent="0.15">
      <c r="A46" s="264" t="s">
        <v>771</v>
      </c>
      <c r="B46" s="264"/>
      <c r="C46" s="264"/>
      <c r="D46" s="264"/>
      <c r="E46" s="264"/>
      <c r="F46" s="264"/>
      <c r="G46" s="161">
        <v>1600</v>
      </c>
    </row>
    <row r="47" spans="1:9" ht="8" customHeight="1" x14ac:dyDescent="0.2">
      <c r="A47" s="18"/>
      <c r="B47" s="19"/>
      <c r="C47" s="19"/>
      <c r="D47" s="19"/>
      <c r="E47" s="19"/>
      <c r="F47" s="19"/>
      <c r="G47" s="79"/>
    </row>
    <row r="48" spans="1:9" x14ac:dyDescent="0.15">
      <c r="A48" s="42" t="s">
        <v>860</v>
      </c>
      <c r="B48" s="42" t="s">
        <v>155</v>
      </c>
      <c r="C48" s="43" t="s">
        <v>179</v>
      </c>
      <c r="D48" s="43">
        <v>22</v>
      </c>
      <c r="E48" s="43" t="s">
        <v>167</v>
      </c>
      <c r="F48" s="44" t="s">
        <v>167</v>
      </c>
      <c r="G48" s="80">
        <f>IF(ISBLANK(I48),"",Multiplier*I48)</f>
        <v>161</v>
      </c>
      <c r="I48" s="44">
        <v>161</v>
      </c>
    </row>
    <row r="49" spans="1:9" x14ac:dyDescent="0.15">
      <c r="A49" s="42" t="s">
        <v>861</v>
      </c>
      <c r="B49" s="42" t="s">
        <v>157</v>
      </c>
      <c r="C49" s="43" t="s">
        <v>179</v>
      </c>
      <c r="D49" s="43">
        <v>16</v>
      </c>
      <c r="E49" s="43" t="s">
        <v>553</v>
      </c>
      <c r="F49" s="44" t="s">
        <v>553</v>
      </c>
      <c r="G49" s="80">
        <f>IF(ISBLANK(I49),"",Multiplier*I49)</f>
        <v>168</v>
      </c>
      <c r="I49" s="44">
        <v>168</v>
      </c>
    </row>
    <row r="50" spans="1:9" x14ac:dyDescent="0.15">
      <c r="A50" s="42" t="s">
        <v>862</v>
      </c>
      <c r="B50" s="42" t="s">
        <v>158</v>
      </c>
      <c r="C50" s="43" t="s">
        <v>179</v>
      </c>
      <c r="D50" s="43">
        <v>28</v>
      </c>
      <c r="E50" s="43" t="s">
        <v>167</v>
      </c>
      <c r="F50" s="44" t="s">
        <v>167</v>
      </c>
      <c r="G50" s="80">
        <f>IF(ISBLANK(I50),"",Multiplier*I50)</f>
        <v>167.99</v>
      </c>
      <c r="I50" s="44">
        <v>167.99</v>
      </c>
    </row>
    <row r="51" spans="1:9" x14ac:dyDescent="0.15">
      <c r="A51" s="42" t="s">
        <v>863</v>
      </c>
      <c r="B51" s="42" t="s">
        <v>159</v>
      </c>
      <c r="C51" s="45" t="s">
        <v>176</v>
      </c>
      <c r="D51" s="43">
        <v>28</v>
      </c>
      <c r="E51" s="43" t="s">
        <v>200</v>
      </c>
      <c r="F51" s="44" t="s">
        <v>178</v>
      </c>
      <c r="G51" s="80">
        <f>IF(ISBLANK(I51),"",Multiplier*I51)</f>
        <v>369.15</v>
      </c>
      <c r="I51" s="44">
        <v>369.15</v>
      </c>
    </row>
    <row r="52" spans="1:9" x14ac:dyDescent="0.15">
      <c r="A52" s="42" t="s">
        <v>864</v>
      </c>
      <c r="B52" s="42" t="s">
        <v>160</v>
      </c>
      <c r="C52" s="43" t="s">
        <v>179</v>
      </c>
      <c r="D52" s="43">
        <v>16</v>
      </c>
      <c r="E52" s="43" t="s">
        <v>201</v>
      </c>
      <c r="F52" s="44" t="s">
        <v>202</v>
      </c>
      <c r="G52" s="80">
        <f>IF(ISBLANK(I52),"",Multiplier*I52)</f>
        <v>164.78</v>
      </c>
      <c r="I52" s="44">
        <v>164.78</v>
      </c>
    </row>
  </sheetData>
  <sheetProtection sheet="1" objects="1" scenarios="1"/>
  <mergeCells count="6">
    <mergeCell ref="I7:I8"/>
    <mergeCell ref="F1:G1"/>
    <mergeCell ref="A4:G5"/>
    <mergeCell ref="A46:F46"/>
    <mergeCell ref="F2:G2"/>
    <mergeCell ref="A7:G7"/>
  </mergeCells>
  <phoneticPr fontId="21" type="noConversion"/>
  <pageMargins left="0.7" right="0.7" top="0.5" bottom="0.5" header="0.3" footer="0.3"/>
  <pageSetup scale="92" firstPageNumber="12" fitToHeight="0" orientation="portrait" useFirstPageNumber="1" r:id="rId1"/>
  <headerFooter>
    <oddFooter>&amp;C&amp;"Aptos Narrow,Regular"&amp;K000000&amp;P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AD64C-C73E-0147-8EB2-6638AAB6E6CE}">
  <sheetPr codeName="Sheet32">
    <pageSetUpPr fitToPage="1"/>
  </sheetPr>
  <dimension ref="A1:L45"/>
  <sheetViews>
    <sheetView view="pageBreakPreview" zoomScale="150" zoomScaleNormal="90" zoomScaleSheetLayoutView="150" workbookViewId="0">
      <selection activeCell="F1" sqref="F1:G1"/>
    </sheetView>
  </sheetViews>
  <sheetFormatPr baseColWidth="10" defaultColWidth="8.83203125" defaultRowHeight="14" x14ac:dyDescent="0.15"/>
  <cols>
    <col min="1" max="1" width="19" style="1" customWidth="1"/>
    <col min="2" max="2" width="28.83203125" style="1" customWidth="1"/>
    <col min="3" max="6" width="8.83203125" style="1"/>
    <col min="7" max="7" width="8.83203125" style="78"/>
    <col min="8" max="8" width="8.83203125" style="1" customWidth="1"/>
    <col min="9" max="9" width="20.33203125" style="1" hidden="1" customWidth="1"/>
    <col min="10" max="10" width="12.1640625" style="1" hidden="1" customWidth="1"/>
    <col min="11" max="12" width="0" style="1" hidden="1" customWidth="1"/>
    <col min="13" max="16384" width="8.83203125" style="1"/>
  </cols>
  <sheetData>
    <row r="1" spans="1:12" ht="15" x14ac:dyDescent="0.2">
      <c r="B1" s="3"/>
      <c r="C1" s="74"/>
      <c r="F1" s="307" t="str">
        <f>UpDate</f>
        <v>9/12/2025_Rev 1709</v>
      </c>
      <c r="G1" s="308"/>
    </row>
    <row r="2" spans="1:12" ht="15" x14ac:dyDescent="0.2">
      <c r="B2" s="3"/>
      <c r="C2" s="74"/>
      <c r="D2" s="74"/>
      <c r="F2" s="239"/>
      <c r="G2" s="240"/>
    </row>
    <row r="3" spans="1:12" x14ac:dyDescent="0.15">
      <c r="B3" s="3"/>
      <c r="C3" s="74"/>
      <c r="D3" s="72"/>
      <c r="F3" s="110"/>
      <c r="G3" s="110"/>
    </row>
    <row r="4" spans="1:12" x14ac:dyDescent="0.15">
      <c r="A4" s="241" t="str">
        <f>IF(PriceCode="BMM","Wholesale Price List","Retail Price List")</f>
        <v>Wholesale Price List</v>
      </c>
      <c r="B4" s="241"/>
      <c r="C4" s="241"/>
      <c r="D4" s="241"/>
      <c r="E4" s="241"/>
      <c r="F4" s="241"/>
      <c r="G4" s="241"/>
    </row>
    <row r="5" spans="1:12" x14ac:dyDescent="0.15">
      <c r="A5" s="241"/>
      <c r="B5" s="241"/>
      <c r="C5" s="241"/>
      <c r="D5" s="241"/>
      <c r="E5" s="241"/>
      <c r="F5" s="241"/>
      <c r="G5" s="241"/>
    </row>
    <row r="6" spans="1:12" ht="14" customHeight="1" x14ac:dyDescent="0.15">
      <c r="B6" s="3"/>
      <c r="C6" s="74"/>
      <c r="F6" s="110"/>
      <c r="G6" s="72" t="str">
        <f>PriceCode</f>
        <v>BMM</v>
      </c>
    </row>
    <row r="7" spans="1:12" ht="35" customHeight="1" x14ac:dyDescent="0.15">
      <c r="A7" s="242" t="s">
        <v>1094</v>
      </c>
      <c r="B7" s="242"/>
      <c r="C7" s="242"/>
      <c r="D7" s="242"/>
      <c r="E7" s="242"/>
      <c r="F7" s="242"/>
      <c r="G7" s="242"/>
      <c r="I7" s="226" t="s">
        <v>694</v>
      </c>
      <c r="J7" s="61"/>
    </row>
    <row r="8" spans="1:12" ht="17" customHeight="1" x14ac:dyDescent="0.15">
      <c r="A8" s="103"/>
      <c r="I8" s="227"/>
      <c r="J8" s="61"/>
    </row>
    <row r="9" spans="1:12" s="11" customFormat="1" ht="26.5" customHeight="1" x14ac:dyDescent="0.15">
      <c r="A9" s="114" t="s">
        <v>148</v>
      </c>
      <c r="B9" s="114" t="s">
        <v>149</v>
      </c>
      <c r="C9" s="114" t="s">
        <v>150</v>
      </c>
      <c r="D9" s="114" t="s">
        <v>151</v>
      </c>
      <c r="E9" s="114" t="s">
        <v>152</v>
      </c>
      <c r="F9" s="114" t="s">
        <v>153</v>
      </c>
      <c r="G9" s="115" t="s">
        <v>154</v>
      </c>
    </row>
    <row r="10" spans="1:12" ht="8" customHeight="1" x14ac:dyDescent="0.15"/>
    <row r="11" spans="1:12" ht="18" x14ac:dyDescent="0.15">
      <c r="A11" s="151" t="s">
        <v>770</v>
      </c>
      <c r="B11" s="151"/>
      <c r="C11" s="151"/>
      <c r="D11" s="151"/>
      <c r="E11" s="151"/>
      <c r="F11" s="151"/>
      <c r="G11" s="161">
        <v>1800</v>
      </c>
      <c r="J11" s="1" t="s">
        <v>1257</v>
      </c>
      <c r="L11" s="1" t="s">
        <v>1256</v>
      </c>
    </row>
    <row r="12" spans="1:12" ht="8" customHeight="1" x14ac:dyDescent="0.2">
      <c r="A12" s="18"/>
      <c r="B12" s="19"/>
      <c r="C12" s="19"/>
      <c r="D12" s="19"/>
      <c r="E12" s="19"/>
      <c r="F12" s="19"/>
      <c r="G12" s="79"/>
    </row>
    <row r="13" spans="1:12" x14ac:dyDescent="0.15">
      <c r="A13" s="42" t="s">
        <v>865</v>
      </c>
      <c r="B13" s="42" t="s">
        <v>169</v>
      </c>
      <c r="C13" s="43" t="s">
        <v>179</v>
      </c>
      <c r="D13" s="43">
        <v>21.5</v>
      </c>
      <c r="E13" s="43" t="s">
        <v>171</v>
      </c>
      <c r="F13" s="44" t="s">
        <v>622</v>
      </c>
      <c r="G13" s="80">
        <f t="shared" ref="G13:G20" si="0">IF(ISBLANK(I13),"",Multiplier*I13)</f>
        <v>277</v>
      </c>
      <c r="I13" s="44">
        <f>ROUND(J13*L13,0)</f>
        <v>277</v>
      </c>
      <c r="J13" s="1">
        <v>1.08</v>
      </c>
      <c r="L13" s="44">
        <v>256.8</v>
      </c>
    </row>
    <row r="14" spans="1:12" x14ac:dyDescent="0.15">
      <c r="A14" s="42" t="s">
        <v>866</v>
      </c>
      <c r="B14" s="42" t="s">
        <v>157</v>
      </c>
      <c r="C14" s="43" t="s">
        <v>179</v>
      </c>
      <c r="D14" s="43">
        <v>17</v>
      </c>
      <c r="E14" s="43" t="s">
        <v>553</v>
      </c>
      <c r="F14" s="44" t="s">
        <v>203</v>
      </c>
      <c r="G14" s="80">
        <f t="shared" si="0"/>
        <v>268</v>
      </c>
      <c r="I14" s="44">
        <f t="shared" ref="I14:I20" si="1">ROUND(J14*L14,0)</f>
        <v>268</v>
      </c>
      <c r="J14" s="1">
        <v>1.08</v>
      </c>
      <c r="L14" s="44">
        <v>248</v>
      </c>
    </row>
    <row r="15" spans="1:12" x14ac:dyDescent="0.15">
      <c r="A15" s="42" t="s">
        <v>867</v>
      </c>
      <c r="B15" s="42" t="s">
        <v>158</v>
      </c>
      <c r="C15" s="43" t="s">
        <v>179</v>
      </c>
      <c r="D15" s="43">
        <v>28</v>
      </c>
      <c r="E15" s="43" t="s">
        <v>167</v>
      </c>
      <c r="F15" s="44" t="s">
        <v>204</v>
      </c>
      <c r="G15" s="80">
        <f t="shared" si="0"/>
        <v>277</v>
      </c>
      <c r="I15" s="44">
        <f t="shared" si="1"/>
        <v>277</v>
      </c>
      <c r="J15" s="1">
        <v>1.08</v>
      </c>
      <c r="L15" s="44">
        <v>256.8</v>
      </c>
    </row>
    <row r="16" spans="1:12" x14ac:dyDescent="0.15">
      <c r="A16" s="42" t="s">
        <v>868</v>
      </c>
      <c r="B16" s="42" t="s">
        <v>205</v>
      </c>
      <c r="C16" s="45" t="s">
        <v>162</v>
      </c>
      <c r="D16" s="43">
        <v>28</v>
      </c>
      <c r="E16" s="43" t="s">
        <v>206</v>
      </c>
      <c r="F16" s="44" t="s">
        <v>178</v>
      </c>
      <c r="G16" s="80">
        <f t="shared" si="0"/>
        <v>506</v>
      </c>
      <c r="I16" s="44">
        <f t="shared" si="1"/>
        <v>506</v>
      </c>
      <c r="J16" s="1">
        <v>1.08</v>
      </c>
      <c r="L16" s="44">
        <v>468.66</v>
      </c>
    </row>
    <row r="17" spans="1:12" x14ac:dyDescent="0.15">
      <c r="A17" s="42" t="s">
        <v>869</v>
      </c>
      <c r="B17" s="42" t="s">
        <v>160</v>
      </c>
      <c r="C17" s="43" t="s">
        <v>179</v>
      </c>
      <c r="D17" s="43">
        <v>15.75</v>
      </c>
      <c r="E17" s="43" t="s">
        <v>201</v>
      </c>
      <c r="F17" s="44" t="s">
        <v>202</v>
      </c>
      <c r="G17" s="80">
        <f t="shared" si="0"/>
        <v>252</v>
      </c>
      <c r="I17" s="44">
        <f t="shared" si="1"/>
        <v>252</v>
      </c>
      <c r="J17" s="1">
        <v>1.08</v>
      </c>
      <c r="L17" s="44">
        <v>233.26</v>
      </c>
    </row>
    <row r="18" spans="1:12" x14ac:dyDescent="0.15">
      <c r="A18" s="42" t="s">
        <v>870</v>
      </c>
      <c r="B18" s="42" t="s">
        <v>182</v>
      </c>
      <c r="C18" s="43" t="s">
        <v>156</v>
      </c>
      <c r="D18" s="43">
        <v>28</v>
      </c>
      <c r="E18" s="43" t="s">
        <v>207</v>
      </c>
      <c r="F18" s="44" t="s">
        <v>208</v>
      </c>
      <c r="G18" s="80">
        <f t="shared" si="0"/>
        <v>456</v>
      </c>
      <c r="I18" s="44">
        <f t="shared" si="1"/>
        <v>456</v>
      </c>
      <c r="J18" s="1">
        <v>1.08</v>
      </c>
      <c r="L18" s="44">
        <v>422.65</v>
      </c>
    </row>
    <row r="19" spans="1:12" x14ac:dyDescent="0.15">
      <c r="A19" s="42" t="s">
        <v>871</v>
      </c>
      <c r="B19" s="42" t="s">
        <v>185</v>
      </c>
      <c r="C19" s="43" t="s">
        <v>156</v>
      </c>
      <c r="D19" s="43">
        <v>34</v>
      </c>
      <c r="E19" s="43" t="s">
        <v>207</v>
      </c>
      <c r="F19" s="44" t="s">
        <v>208</v>
      </c>
      <c r="G19" s="80">
        <f t="shared" si="0"/>
        <v>474</v>
      </c>
      <c r="I19" s="44">
        <f t="shared" si="1"/>
        <v>474</v>
      </c>
      <c r="J19" s="1">
        <v>1.08</v>
      </c>
      <c r="L19" s="44">
        <v>438.7</v>
      </c>
    </row>
    <row r="20" spans="1:12" x14ac:dyDescent="0.15">
      <c r="A20" s="42" t="s">
        <v>872</v>
      </c>
      <c r="B20" s="42" t="s">
        <v>186</v>
      </c>
      <c r="C20" s="43" t="s">
        <v>156</v>
      </c>
      <c r="D20" s="43">
        <v>40</v>
      </c>
      <c r="E20" s="43" t="s">
        <v>207</v>
      </c>
      <c r="F20" s="44" t="s">
        <v>208</v>
      </c>
      <c r="G20" s="80">
        <f t="shared" si="0"/>
        <v>480</v>
      </c>
      <c r="I20" s="44">
        <f t="shared" si="1"/>
        <v>480</v>
      </c>
      <c r="J20" s="1">
        <v>1.08</v>
      </c>
      <c r="L20" s="44">
        <v>444.05</v>
      </c>
    </row>
    <row r="22" spans="1:12" ht="18" x14ac:dyDescent="0.15">
      <c r="A22" s="222" t="s">
        <v>769</v>
      </c>
      <c r="B22" s="265"/>
      <c r="C22" s="265"/>
      <c r="D22" s="265"/>
      <c r="E22" s="265"/>
      <c r="F22" s="265"/>
      <c r="G22" s="161">
        <v>2200</v>
      </c>
    </row>
    <row r="23" spans="1:12" ht="8" customHeight="1" x14ac:dyDescent="0.2">
      <c r="A23" s="18"/>
      <c r="B23" s="19"/>
      <c r="C23" s="19"/>
      <c r="D23" s="19"/>
      <c r="E23" s="19"/>
      <c r="F23" s="19"/>
      <c r="G23" s="79"/>
    </row>
    <row r="24" spans="1:12" x14ac:dyDescent="0.15">
      <c r="A24" s="42" t="s">
        <v>873</v>
      </c>
      <c r="B24" s="42" t="s">
        <v>155</v>
      </c>
      <c r="C24" s="43" t="s">
        <v>179</v>
      </c>
      <c r="D24" s="43">
        <v>22</v>
      </c>
      <c r="E24" s="43">
        <v>14</v>
      </c>
      <c r="F24" s="44" t="s">
        <v>209</v>
      </c>
      <c r="G24" s="80">
        <f t="shared" ref="G24:G29" si="2">IF(ISBLANK(I24),"",Multiplier*I24)</f>
        <v>203</v>
      </c>
      <c r="I24" s="44">
        <v>203</v>
      </c>
    </row>
    <row r="25" spans="1:12" x14ac:dyDescent="0.15">
      <c r="A25" s="42" t="s">
        <v>874</v>
      </c>
      <c r="B25" s="42" t="s">
        <v>157</v>
      </c>
      <c r="C25" s="43" t="s">
        <v>179</v>
      </c>
      <c r="D25" s="43">
        <v>16</v>
      </c>
      <c r="E25" s="43">
        <v>18</v>
      </c>
      <c r="F25" s="44" t="s">
        <v>203</v>
      </c>
      <c r="G25" s="80">
        <f t="shared" si="2"/>
        <v>209</v>
      </c>
      <c r="I25" s="44">
        <v>209</v>
      </c>
    </row>
    <row r="26" spans="1:12" x14ac:dyDescent="0.15">
      <c r="A26" s="42" t="s">
        <v>875</v>
      </c>
      <c r="B26" s="42" t="s">
        <v>158</v>
      </c>
      <c r="C26" s="43" t="s">
        <v>179</v>
      </c>
      <c r="D26" s="43">
        <v>28</v>
      </c>
      <c r="E26" s="43">
        <v>14</v>
      </c>
      <c r="F26" s="44" t="s">
        <v>209</v>
      </c>
      <c r="G26" s="80">
        <f t="shared" si="2"/>
        <v>233.26</v>
      </c>
      <c r="I26" s="44">
        <v>233.26</v>
      </c>
    </row>
    <row r="27" spans="1:12" x14ac:dyDescent="0.15">
      <c r="A27" s="42" t="s">
        <v>876</v>
      </c>
      <c r="B27" s="42" t="s">
        <v>159</v>
      </c>
      <c r="C27" s="45"/>
      <c r="D27" s="43">
        <v>28</v>
      </c>
      <c r="E27" s="43">
        <v>28</v>
      </c>
      <c r="F27" s="44" t="s">
        <v>178</v>
      </c>
      <c r="G27" s="80">
        <f t="shared" si="2"/>
        <v>481.5</v>
      </c>
      <c r="I27" s="44">
        <v>481.5</v>
      </c>
    </row>
    <row r="28" spans="1:12" x14ac:dyDescent="0.15">
      <c r="A28" s="42" t="s">
        <v>877</v>
      </c>
      <c r="B28" s="42" t="s">
        <v>195</v>
      </c>
      <c r="C28" s="43" t="s">
        <v>210</v>
      </c>
      <c r="D28" s="43">
        <v>28</v>
      </c>
      <c r="E28" s="43">
        <v>20</v>
      </c>
      <c r="F28" s="44" t="s">
        <v>196</v>
      </c>
      <c r="G28" s="80">
        <f t="shared" si="2"/>
        <v>460.1</v>
      </c>
      <c r="I28" s="44">
        <v>460.1</v>
      </c>
    </row>
    <row r="29" spans="1:12" x14ac:dyDescent="0.15">
      <c r="A29" s="42" t="s">
        <v>878</v>
      </c>
      <c r="B29" s="42" t="s">
        <v>160</v>
      </c>
      <c r="C29" s="43" t="s">
        <v>179</v>
      </c>
      <c r="D29" s="43">
        <v>16</v>
      </c>
      <c r="E29" s="43">
        <v>11</v>
      </c>
      <c r="F29" s="44" t="s">
        <v>211</v>
      </c>
      <c r="G29" s="80">
        <f t="shared" si="2"/>
        <v>197.95</v>
      </c>
      <c r="I29" s="44">
        <v>197.95</v>
      </c>
    </row>
    <row r="31" spans="1:12" ht="18" x14ac:dyDescent="0.15">
      <c r="A31" s="151" t="s">
        <v>768</v>
      </c>
      <c r="B31" s="151"/>
      <c r="C31" s="151"/>
      <c r="D31" s="151"/>
      <c r="E31" s="151"/>
      <c r="F31" s="151"/>
      <c r="G31" s="161">
        <v>1200</v>
      </c>
    </row>
    <row r="32" spans="1:12" ht="8" customHeight="1" x14ac:dyDescent="0.2">
      <c r="A32" s="18"/>
      <c r="B32" s="19"/>
      <c r="C32" s="19"/>
      <c r="D32" s="19"/>
      <c r="E32" s="19"/>
      <c r="F32" s="19"/>
      <c r="G32" s="79"/>
    </row>
    <row r="33" spans="1:9" x14ac:dyDescent="0.15">
      <c r="A33" s="50" t="s">
        <v>879</v>
      </c>
      <c r="B33" s="50" t="s">
        <v>623</v>
      </c>
      <c r="C33" s="51" t="s">
        <v>166</v>
      </c>
      <c r="D33" s="51">
        <v>22</v>
      </c>
      <c r="E33" s="51" t="s">
        <v>215</v>
      </c>
      <c r="F33" s="51" t="s">
        <v>209</v>
      </c>
      <c r="G33" s="80">
        <f t="shared" ref="G33:G45" si="3">IF(ISBLANK(I33),"",Multiplier*I33)</f>
        <v>205</v>
      </c>
      <c r="I33" s="52">
        <v>205</v>
      </c>
    </row>
    <row r="34" spans="1:9" x14ac:dyDescent="0.15">
      <c r="A34" s="50" t="s">
        <v>880</v>
      </c>
      <c r="B34" s="50" t="s">
        <v>169</v>
      </c>
      <c r="C34" s="51" t="s">
        <v>634</v>
      </c>
      <c r="D34" s="51">
        <v>22</v>
      </c>
      <c r="E34" s="51" t="s">
        <v>171</v>
      </c>
      <c r="F34" s="51" t="s">
        <v>171</v>
      </c>
      <c r="G34" s="80">
        <f t="shared" si="3"/>
        <v>139</v>
      </c>
      <c r="I34" s="52">
        <v>139</v>
      </c>
    </row>
    <row r="35" spans="1:9" x14ac:dyDescent="0.15">
      <c r="A35" s="50" t="s">
        <v>881</v>
      </c>
      <c r="B35" s="50" t="s">
        <v>190</v>
      </c>
      <c r="C35" s="51" t="s">
        <v>179</v>
      </c>
      <c r="D35" s="51">
        <v>16</v>
      </c>
      <c r="E35" s="51" t="s">
        <v>213</v>
      </c>
      <c r="F35" s="51" t="s">
        <v>213</v>
      </c>
      <c r="G35" s="80">
        <f t="shared" si="3"/>
        <v>149.80000000000001</v>
      </c>
      <c r="I35" s="52">
        <v>149.80000000000001</v>
      </c>
    </row>
    <row r="36" spans="1:9" x14ac:dyDescent="0.15">
      <c r="A36" s="50" t="s">
        <v>882</v>
      </c>
      <c r="B36" s="50" t="s">
        <v>155</v>
      </c>
      <c r="C36" s="51" t="s">
        <v>624</v>
      </c>
      <c r="D36" s="51">
        <v>22</v>
      </c>
      <c r="E36" s="51" t="s">
        <v>214</v>
      </c>
      <c r="F36" s="51" t="s">
        <v>203</v>
      </c>
      <c r="G36" s="80">
        <f t="shared" si="3"/>
        <v>209.72</v>
      </c>
      <c r="I36" s="52">
        <v>209.72</v>
      </c>
    </row>
    <row r="37" spans="1:9" x14ac:dyDescent="0.15">
      <c r="A37" s="50" t="s">
        <v>883</v>
      </c>
      <c r="B37" s="50" t="s">
        <v>157</v>
      </c>
      <c r="C37" s="51" t="s">
        <v>625</v>
      </c>
      <c r="D37" s="51">
        <v>16</v>
      </c>
      <c r="E37" s="51" t="s">
        <v>214</v>
      </c>
      <c r="F37" s="51" t="s">
        <v>203</v>
      </c>
      <c r="G37" s="80">
        <f t="shared" si="3"/>
        <v>205.44</v>
      </c>
      <c r="I37" s="52">
        <v>205.44</v>
      </c>
    </row>
    <row r="38" spans="1:9" x14ac:dyDescent="0.15">
      <c r="A38" s="50" t="s">
        <v>884</v>
      </c>
      <c r="B38" s="50" t="s">
        <v>158</v>
      </c>
      <c r="C38" s="51" t="s">
        <v>626</v>
      </c>
      <c r="D38" s="51">
        <v>28</v>
      </c>
      <c r="E38" s="51" t="s">
        <v>215</v>
      </c>
      <c r="F38" s="51" t="s">
        <v>209</v>
      </c>
      <c r="G38" s="80">
        <f t="shared" si="3"/>
        <v>211.86</v>
      </c>
      <c r="I38" s="52">
        <v>211.86</v>
      </c>
    </row>
    <row r="39" spans="1:9" x14ac:dyDescent="0.15">
      <c r="A39" s="50" t="s">
        <v>885</v>
      </c>
      <c r="B39" s="50" t="s">
        <v>159</v>
      </c>
      <c r="C39" s="51" t="s">
        <v>627</v>
      </c>
      <c r="D39" s="51">
        <v>28</v>
      </c>
      <c r="E39" s="51" t="s">
        <v>216</v>
      </c>
      <c r="F39" s="51" t="s">
        <v>178</v>
      </c>
      <c r="G39" s="80">
        <f t="shared" si="3"/>
        <v>406.6</v>
      </c>
      <c r="I39" s="52">
        <v>406.6</v>
      </c>
    </row>
    <row r="40" spans="1:9" x14ac:dyDescent="0.15">
      <c r="A40" s="50" t="s">
        <v>886</v>
      </c>
      <c r="B40" s="50" t="s">
        <v>217</v>
      </c>
      <c r="C40" s="51" t="s">
        <v>628</v>
      </c>
      <c r="D40" s="51">
        <v>16</v>
      </c>
      <c r="E40" s="51" t="s">
        <v>218</v>
      </c>
      <c r="F40" s="51" t="s">
        <v>202</v>
      </c>
      <c r="G40" s="80">
        <f t="shared" si="3"/>
        <v>190.46</v>
      </c>
      <c r="I40" s="52">
        <v>190.46</v>
      </c>
    </row>
    <row r="41" spans="1:9" x14ac:dyDescent="0.15">
      <c r="A41" s="50" t="s">
        <v>887</v>
      </c>
      <c r="B41" s="50" t="s">
        <v>182</v>
      </c>
      <c r="C41" s="51" t="s">
        <v>629</v>
      </c>
      <c r="D41" s="51">
        <v>28</v>
      </c>
      <c r="E41" s="51" t="s">
        <v>198</v>
      </c>
      <c r="F41" s="51" t="s">
        <v>184</v>
      </c>
      <c r="G41" s="80">
        <f t="shared" si="3"/>
        <v>352.03</v>
      </c>
      <c r="I41" s="52">
        <v>352.03</v>
      </c>
    </row>
    <row r="42" spans="1:9" x14ac:dyDescent="0.15">
      <c r="A42" s="50" t="s">
        <v>888</v>
      </c>
      <c r="B42" s="50" t="s">
        <v>220</v>
      </c>
      <c r="C42" s="51" t="s">
        <v>630</v>
      </c>
      <c r="D42" s="51">
        <v>34</v>
      </c>
      <c r="E42" s="51" t="s">
        <v>198</v>
      </c>
      <c r="F42" s="51" t="s">
        <v>184</v>
      </c>
      <c r="G42" s="80">
        <f t="shared" si="3"/>
        <v>363.8</v>
      </c>
      <c r="I42" s="52">
        <v>363.8</v>
      </c>
    </row>
    <row r="43" spans="1:9" x14ac:dyDescent="0.15">
      <c r="A43" s="50" t="s">
        <v>889</v>
      </c>
      <c r="B43" s="50" t="s">
        <v>221</v>
      </c>
      <c r="C43" s="51" t="s">
        <v>631</v>
      </c>
      <c r="D43" s="51">
        <v>40</v>
      </c>
      <c r="E43" s="51" t="s">
        <v>198</v>
      </c>
      <c r="F43" s="51" t="s">
        <v>184</v>
      </c>
      <c r="G43" s="80">
        <f t="shared" si="3"/>
        <v>377.71</v>
      </c>
      <c r="I43" s="52">
        <v>377.71</v>
      </c>
    </row>
    <row r="44" spans="1:9" x14ac:dyDescent="0.15">
      <c r="A44" s="50" t="s">
        <v>890</v>
      </c>
      <c r="B44" s="50" t="s">
        <v>222</v>
      </c>
      <c r="C44" s="51" t="s">
        <v>632</v>
      </c>
      <c r="D44" s="51">
        <v>22</v>
      </c>
      <c r="E44" s="51" t="s">
        <v>223</v>
      </c>
      <c r="F44" s="51">
        <v>13.75</v>
      </c>
      <c r="G44" s="80">
        <f t="shared" si="3"/>
        <v>181.9</v>
      </c>
      <c r="I44" s="52">
        <v>181.9</v>
      </c>
    </row>
    <row r="45" spans="1:9" x14ac:dyDescent="0.15">
      <c r="A45" s="50" t="s">
        <v>891</v>
      </c>
      <c r="B45" s="50" t="s">
        <v>224</v>
      </c>
      <c r="C45" s="51" t="s">
        <v>633</v>
      </c>
      <c r="D45" s="51">
        <v>28</v>
      </c>
      <c r="E45" s="51" t="s">
        <v>225</v>
      </c>
      <c r="F45" s="51">
        <v>13.75</v>
      </c>
      <c r="G45" s="80">
        <f t="shared" si="3"/>
        <v>187.25</v>
      </c>
      <c r="I45" s="52">
        <v>187.25</v>
      </c>
    </row>
  </sheetData>
  <sheetProtection sheet="1" objects="1" scenarios="1"/>
  <mergeCells count="6">
    <mergeCell ref="I7:I8"/>
    <mergeCell ref="A22:F22"/>
    <mergeCell ref="F1:G1"/>
    <mergeCell ref="F2:G2"/>
    <mergeCell ref="A4:G5"/>
    <mergeCell ref="A7:G7"/>
  </mergeCells>
  <pageMargins left="0.7" right="0.7" top="0.5" bottom="0.5" header="0.3" footer="0.3"/>
  <pageSetup scale="92" firstPageNumber="13" fitToHeight="0" orientation="portrait" useFirstPageNumber="1" r:id="rId1"/>
  <headerFooter>
    <oddFooter>&amp;C&amp;"Aptos Narrow,Regular"&amp;K000000&amp;P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D66F8-66A3-694E-BCE4-2F0EE01807A0}">
  <sheetPr codeName="Sheet33">
    <pageSetUpPr fitToPage="1"/>
  </sheetPr>
  <dimension ref="A1:J53"/>
  <sheetViews>
    <sheetView view="pageBreakPreview" zoomScale="150" zoomScaleNormal="90" zoomScaleSheetLayoutView="150" workbookViewId="0">
      <selection activeCell="A12" sqref="A12"/>
    </sheetView>
  </sheetViews>
  <sheetFormatPr baseColWidth="10" defaultColWidth="8.83203125" defaultRowHeight="14" x14ac:dyDescent="0.15"/>
  <cols>
    <col min="1" max="1" width="19" style="1" customWidth="1"/>
    <col min="2" max="2" width="28.83203125" style="1" customWidth="1"/>
    <col min="3" max="6" width="8.83203125" style="1"/>
    <col min="7" max="7" width="8.83203125" style="78"/>
    <col min="8" max="8" width="8.83203125" style="1" customWidth="1"/>
    <col min="9" max="9" width="20.33203125" style="1" hidden="1" customWidth="1"/>
    <col min="10" max="10" width="12.1640625" style="1" customWidth="1"/>
    <col min="11" max="16384" width="8.83203125" style="1"/>
  </cols>
  <sheetData>
    <row r="1" spans="1:10" ht="15" x14ac:dyDescent="0.2">
      <c r="B1" s="3"/>
      <c r="C1" s="74"/>
      <c r="F1" s="307" t="str">
        <f>UpDate</f>
        <v>9/12/2025_Rev 1709</v>
      </c>
      <c r="G1" s="308"/>
    </row>
    <row r="2" spans="1:10" ht="15" x14ac:dyDescent="0.2">
      <c r="B2" s="3"/>
      <c r="C2" s="74"/>
      <c r="D2" s="74"/>
      <c r="F2" s="239"/>
      <c r="G2" s="240"/>
    </row>
    <row r="3" spans="1:10" x14ac:dyDescent="0.15">
      <c r="B3" s="3"/>
      <c r="C3" s="74"/>
      <c r="D3" s="72"/>
      <c r="F3" s="110"/>
      <c r="G3" s="110"/>
    </row>
    <row r="4" spans="1:10" x14ac:dyDescent="0.15">
      <c r="A4" s="241" t="str">
        <f>IF(PriceCode="BMM","Wholesale Price List","Retail Price List")</f>
        <v>Wholesale Price List</v>
      </c>
      <c r="B4" s="241"/>
      <c r="C4" s="241"/>
      <c r="D4" s="241"/>
      <c r="E4" s="241"/>
      <c r="F4" s="241"/>
      <c r="G4" s="241"/>
    </row>
    <row r="5" spans="1:10" x14ac:dyDescent="0.15">
      <c r="A5" s="241"/>
      <c r="B5" s="241"/>
      <c r="C5" s="241"/>
      <c r="D5" s="241"/>
      <c r="E5" s="241"/>
      <c r="F5" s="241"/>
      <c r="G5" s="241"/>
    </row>
    <row r="6" spans="1:10" ht="14" customHeight="1" x14ac:dyDescent="0.15">
      <c r="B6" s="3"/>
      <c r="C6" s="74"/>
      <c r="F6" s="110"/>
      <c r="G6" s="72" t="str">
        <f>PriceCode</f>
        <v>BMM</v>
      </c>
    </row>
    <row r="7" spans="1:10" ht="35" customHeight="1" x14ac:dyDescent="0.15">
      <c r="A7" s="242" t="s">
        <v>1094</v>
      </c>
      <c r="B7" s="242"/>
      <c r="C7" s="242"/>
      <c r="D7" s="242"/>
      <c r="E7" s="242"/>
      <c r="F7" s="242"/>
      <c r="G7" s="242"/>
      <c r="I7" s="226" t="s">
        <v>694</v>
      </c>
      <c r="J7" s="61"/>
    </row>
    <row r="8" spans="1:10" ht="17" customHeight="1" x14ac:dyDescent="0.15">
      <c r="A8" s="103"/>
      <c r="I8" s="227"/>
      <c r="J8" s="61"/>
    </row>
    <row r="9" spans="1:10" s="11" customFormat="1" ht="26.5" customHeight="1" x14ac:dyDescent="0.15">
      <c r="A9" s="114" t="s">
        <v>148</v>
      </c>
      <c r="B9" s="114" t="s">
        <v>149</v>
      </c>
      <c r="C9" s="114" t="s">
        <v>150</v>
      </c>
      <c r="D9" s="114" t="s">
        <v>151</v>
      </c>
      <c r="E9" s="114" t="s">
        <v>152</v>
      </c>
      <c r="F9" s="114" t="s">
        <v>153</v>
      </c>
      <c r="G9" s="115" t="s">
        <v>154</v>
      </c>
    </row>
    <row r="10" spans="1:10" ht="8" customHeight="1" x14ac:dyDescent="0.15"/>
    <row r="11" spans="1:10" ht="18" x14ac:dyDescent="0.15">
      <c r="A11" s="151" t="s">
        <v>767</v>
      </c>
      <c r="B11" s="151"/>
      <c r="C11" s="151"/>
      <c r="D11" s="151"/>
      <c r="E11" s="151"/>
      <c r="F11" s="151"/>
      <c r="G11" s="161">
        <v>1100</v>
      </c>
    </row>
    <row r="12" spans="1:10" ht="8" customHeight="1" x14ac:dyDescent="0.2">
      <c r="A12" s="18"/>
      <c r="B12" s="19"/>
      <c r="C12" s="19"/>
      <c r="D12" s="19"/>
      <c r="E12" s="19"/>
      <c r="F12" s="19"/>
      <c r="G12" s="79"/>
    </row>
    <row r="13" spans="1:10" x14ac:dyDescent="0.15">
      <c r="A13" s="42" t="s">
        <v>892</v>
      </c>
      <c r="B13" s="50" t="s">
        <v>169</v>
      </c>
      <c r="C13" s="43">
        <v>2</v>
      </c>
      <c r="D13" s="43">
        <v>22</v>
      </c>
      <c r="E13" s="44" t="s">
        <v>171</v>
      </c>
      <c r="F13" s="44" t="s">
        <v>635</v>
      </c>
      <c r="G13" s="80">
        <f t="shared" ref="G13:G24" si="0">IF(ISBLANK(I13),"",Multiplier*I13)</f>
        <v>163</v>
      </c>
      <c r="I13" s="44">
        <v>163</v>
      </c>
    </row>
    <row r="14" spans="1:10" x14ac:dyDescent="0.15">
      <c r="A14" s="42" t="s">
        <v>893</v>
      </c>
      <c r="B14" s="42" t="s">
        <v>155</v>
      </c>
      <c r="C14" s="43">
        <v>2</v>
      </c>
      <c r="D14" s="43">
        <v>22</v>
      </c>
      <c r="E14" s="44" t="s">
        <v>171</v>
      </c>
      <c r="F14" s="44" t="s">
        <v>171</v>
      </c>
      <c r="G14" s="80">
        <f t="shared" si="0"/>
        <v>209</v>
      </c>
      <c r="I14" s="44">
        <v>209</v>
      </c>
    </row>
    <row r="15" spans="1:10" x14ac:dyDescent="0.15">
      <c r="A15" s="42" t="s">
        <v>894</v>
      </c>
      <c r="B15" s="42" t="s">
        <v>157</v>
      </c>
      <c r="C15" s="43">
        <v>2</v>
      </c>
      <c r="D15" s="43">
        <v>18</v>
      </c>
      <c r="E15" s="44" t="s">
        <v>226</v>
      </c>
      <c r="F15" s="44" t="s">
        <v>227</v>
      </c>
      <c r="G15" s="80">
        <f t="shared" si="0"/>
        <v>269.64</v>
      </c>
      <c r="I15" s="44">
        <v>269.64</v>
      </c>
    </row>
    <row r="16" spans="1:10" x14ac:dyDescent="0.15">
      <c r="A16" s="42" t="s">
        <v>895</v>
      </c>
      <c r="B16" s="42" t="s">
        <v>158</v>
      </c>
      <c r="C16" s="45">
        <v>2.5</v>
      </c>
      <c r="D16" s="43">
        <v>28</v>
      </c>
      <c r="E16" s="44" t="s">
        <v>228</v>
      </c>
      <c r="F16" s="44" t="s">
        <v>229</v>
      </c>
      <c r="G16" s="80">
        <f t="shared" si="0"/>
        <v>310.3</v>
      </c>
      <c r="I16" s="44">
        <v>310.3</v>
      </c>
    </row>
    <row r="17" spans="1:9" x14ac:dyDescent="0.15">
      <c r="A17" s="42" t="s">
        <v>896</v>
      </c>
      <c r="B17" s="42" t="s">
        <v>159</v>
      </c>
      <c r="C17" s="43">
        <v>4</v>
      </c>
      <c r="D17" s="43">
        <v>28</v>
      </c>
      <c r="E17" s="44" t="s">
        <v>230</v>
      </c>
      <c r="F17" s="44" t="s">
        <v>230</v>
      </c>
      <c r="G17" s="80">
        <f t="shared" si="0"/>
        <v>564.96</v>
      </c>
      <c r="I17" s="44">
        <v>564.96</v>
      </c>
    </row>
    <row r="18" spans="1:9" x14ac:dyDescent="0.15">
      <c r="A18" s="42" t="s">
        <v>897</v>
      </c>
      <c r="B18" s="42" t="s">
        <v>231</v>
      </c>
      <c r="C18" s="43">
        <v>2</v>
      </c>
      <c r="D18" s="43">
        <v>16</v>
      </c>
      <c r="E18" s="44" t="s">
        <v>180</v>
      </c>
      <c r="F18" s="44" t="s">
        <v>180</v>
      </c>
      <c r="G18" s="80">
        <f t="shared" si="0"/>
        <v>267.5</v>
      </c>
      <c r="I18" s="44">
        <v>267.5</v>
      </c>
    </row>
    <row r="19" spans="1:9" x14ac:dyDescent="0.15">
      <c r="A19" s="42" t="s">
        <v>898</v>
      </c>
      <c r="B19" s="42" t="s">
        <v>182</v>
      </c>
      <c r="C19" s="43">
        <v>4</v>
      </c>
      <c r="D19" s="43">
        <v>28</v>
      </c>
      <c r="E19" s="44" t="s">
        <v>198</v>
      </c>
      <c r="F19" s="44" t="s">
        <v>170</v>
      </c>
      <c r="G19" s="80">
        <f t="shared" si="0"/>
        <v>385.2</v>
      </c>
      <c r="I19" s="44">
        <v>385.2</v>
      </c>
    </row>
    <row r="20" spans="1:9" x14ac:dyDescent="0.15">
      <c r="A20" s="42" t="s">
        <v>899</v>
      </c>
      <c r="B20" s="42" t="s">
        <v>220</v>
      </c>
      <c r="C20" s="43">
        <v>4</v>
      </c>
      <c r="D20" s="43">
        <v>34</v>
      </c>
      <c r="E20" s="44" t="s">
        <v>198</v>
      </c>
      <c r="F20" s="44" t="s">
        <v>170</v>
      </c>
      <c r="G20" s="80">
        <f t="shared" si="0"/>
        <v>403.39</v>
      </c>
      <c r="I20" s="44">
        <v>403.39</v>
      </c>
    </row>
    <row r="21" spans="1:9" x14ac:dyDescent="0.15">
      <c r="A21" s="42" t="s">
        <v>900</v>
      </c>
      <c r="B21" s="42" t="s">
        <v>221</v>
      </c>
      <c r="C21" s="43">
        <v>4</v>
      </c>
      <c r="D21" s="43">
        <v>40</v>
      </c>
      <c r="E21" s="44" t="s">
        <v>198</v>
      </c>
      <c r="F21" s="44" t="s">
        <v>170</v>
      </c>
      <c r="G21" s="80">
        <f t="shared" si="0"/>
        <v>399.11</v>
      </c>
      <c r="I21" s="44">
        <v>399.11</v>
      </c>
    </row>
    <row r="22" spans="1:9" x14ac:dyDescent="0.15">
      <c r="A22" s="42" t="s">
        <v>901</v>
      </c>
      <c r="B22" s="42" t="s">
        <v>219</v>
      </c>
      <c r="C22" s="43">
        <v>4</v>
      </c>
      <c r="D22" s="43">
        <v>28</v>
      </c>
      <c r="E22" s="44" t="s">
        <v>198</v>
      </c>
      <c r="F22" s="44" t="s">
        <v>198</v>
      </c>
      <c r="G22" s="80">
        <f t="shared" si="0"/>
        <v>484.71</v>
      </c>
      <c r="I22" s="44">
        <v>484.71</v>
      </c>
    </row>
    <row r="23" spans="1:9" x14ac:dyDescent="0.15">
      <c r="A23" s="42" t="s">
        <v>902</v>
      </c>
      <c r="B23" s="42" t="s">
        <v>220</v>
      </c>
      <c r="C23" s="43">
        <v>4</v>
      </c>
      <c r="D23" s="43">
        <v>34</v>
      </c>
      <c r="E23" s="44" t="s">
        <v>198</v>
      </c>
      <c r="F23" s="44" t="s">
        <v>198</v>
      </c>
      <c r="G23" s="80">
        <f t="shared" si="0"/>
        <v>501.83</v>
      </c>
      <c r="I23" s="44">
        <v>501.83</v>
      </c>
    </row>
    <row r="24" spans="1:9" x14ac:dyDescent="0.15">
      <c r="A24" s="42" t="s">
        <v>903</v>
      </c>
      <c r="B24" s="42" t="s">
        <v>221</v>
      </c>
      <c r="C24" s="43">
        <v>4</v>
      </c>
      <c r="D24" s="43">
        <v>40</v>
      </c>
      <c r="E24" s="44" t="s">
        <v>198</v>
      </c>
      <c r="F24" s="44" t="s">
        <v>198</v>
      </c>
      <c r="G24" s="80">
        <f t="shared" si="0"/>
        <v>514.66999999999996</v>
      </c>
      <c r="I24" s="44">
        <v>514.66999999999996</v>
      </c>
    </row>
    <row r="26" spans="1:9" ht="18" x14ac:dyDescent="0.15">
      <c r="A26" s="222" t="s">
        <v>766</v>
      </c>
      <c r="B26" s="265"/>
      <c r="C26" s="265"/>
      <c r="D26" s="265"/>
      <c r="E26" s="265"/>
      <c r="F26" s="265"/>
      <c r="G26" s="160">
        <v>1400</v>
      </c>
    </row>
    <row r="27" spans="1:9" ht="8" customHeight="1" x14ac:dyDescent="0.2">
      <c r="A27" s="18"/>
      <c r="B27" s="19"/>
      <c r="C27" s="19"/>
      <c r="D27" s="19"/>
      <c r="E27" s="19"/>
      <c r="F27" s="19"/>
      <c r="G27" s="79"/>
    </row>
    <row r="28" spans="1:9" x14ac:dyDescent="0.15">
      <c r="A28" s="50" t="s">
        <v>904</v>
      </c>
      <c r="B28" s="50" t="s">
        <v>155</v>
      </c>
      <c r="C28" s="53">
        <v>0.5</v>
      </c>
      <c r="D28" s="51">
        <v>22</v>
      </c>
      <c r="E28" s="54"/>
      <c r="F28" s="54"/>
      <c r="G28" s="80">
        <f>IF(ISBLANK(I28),"",Multiplier*I28)</f>
        <v>105</v>
      </c>
      <c r="I28" s="52">
        <v>105</v>
      </c>
    </row>
    <row r="29" spans="1:9" x14ac:dyDescent="0.15">
      <c r="A29" s="50" t="s">
        <v>905</v>
      </c>
      <c r="B29" s="50" t="s">
        <v>157</v>
      </c>
      <c r="C29" s="53">
        <v>0.5</v>
      </c>
      <c r="D29" s="51">
        <v>16</v>
      </c>
      <c r="E29" s="54"/>
      <c r="F29" s="54"/>
      <c r="G29" s="80">
        <f>IF(ISBLANK(I29),"",Multiplier*I29)</f>
        <v>101</v>
      </c>
      <c r="I29" s="52">
        <v>101</v>
      </c>
    </row>
    <row r="30" spans="1:9" x14ac:dyDescent="0.15">
      <c r="A30" s="50" t="s">
        <v>906</v>
      </c>
      <c r="B30" s="50" t="s">
        <v>158</v>
      </c>
      <c r="C30" s="53">
        <v>0.5</v>
      </c>
      <c r="D30" s="51">
        <v>28</v>
      </c>
      <c r="E30" s="54"/>
      <c r="F30" s="54"/>
      <c r="G30" s="80">
        <f>IF(ISBLANK(I30),"",Multiplier*I30)</f>
        <v>109.14</v>
      </c>
      <c r="I30" s="52">
        <v>109.14</v>
      </c>
    </row>
    <row r="31" spans="1:9" x14ac:dyDescent="0.15">
      <c r="A31" s="50" t="s">
        <v>907</v>
      </c>
      <c r="B31" s="50" t="s">
        <v>159</v>
      </c>
      <c r="C31" s="53">
        <v>0.625</v>
      </c>
      <c r="D31" s="51">
        <v>28</v>
      </c>
      <c r="E31" s="54"/>
      <c r="F31" s="54"/>
      <c r="G31" s="80">
        <f>IF(ISBLANK(I31),"",Multiplier*I31)</f>
        <v>235.4</v>
      </c>
      <c r="I31" s="52">
        <v>235.4</v>
      </c>
    </row>
    <row r="33" spans="1:9" ht="18" x14ac:dyDescent="0.15">
      <c r="A33" s="151" t="s">
        <v>765</v>
      </c>
      <c r="B33" s="151"/>
      <c r="C33" s="151"/>
      <c r="D33" s="151"/>
      <c r="E33" s="151"/>
      <c r="F33" s="151"/>
      <c r="G33" s="161">
        <v>2000</v>
      </c>
    </row>
    <row r="34" spans="1:9" ht="8" customHeight="1" x14ac:dyDescent="0.2">
      <c r="A34" s="18"/>
      <c r="B34" s="19"/>
      <c r="C34" s="19"/>
      <c r="D34" s="19"/>
      <c r="E34" s="19"/>
      <c r="F34" s="19"/>
      <c r="G34" s="79"/>
    </row>
    <row r="35" spans="1:9" x14ac:dyDescent="0.15">
      <c r="A35" s="42" t="s">
        <v>908</v>
      </c>
      <c r="B35" s="42" t="s">
        <v>623</v>
      </c>
      <c r="C35" s="43" t="s">
        <v>179</v>
      </c>
      <c r="D35" s="43">
        <v>22</v>
      </c>
      <c r="E35" s="43">
        <v>13</v>
      </c>
      <c r="F35" s="44" t="s">
        <v>232</v>
      </c>
      <c r="G35" s="80">
        <f t="shared" ref="G35:G44" si="1">IF(ISBLANK(I35),"",Multiplier*I35)</f>
        <v>118</v>
      </c>
      <c r="I35" s="44">
        <v>118</v>
      </c>
    </row>
    <row r="36" spans="1:9" x14ac:dyDescent="0.15">
      <c r="A36" s="42" t="s">
        <v>909</v>
      </c>
      <c r="B36" s="50" t="s">
        <v>169</v>
      </c>
      <c r="C36" s="43" t="s">
        <v>212</v>
      </c>
      <c r="D36" s="43">
        <v>22</v>
      </c>
      <c r="E36" s="43" t="s">
        <v>170</v>
      </c>
      <c r="F36" s="44" t="s">
        <v>636</v>
      </c>
      <c r="G36" s="80">
        <f t="shared" si="1"/>
        <v>133.75</v>
      </c>
      <c r="I36" s="44">
        <v>133.75</v>
      </c>
    </row>
    <row r="37" spans="1:9" x14ac:dyDescent="0.15">
      <c r="A37" s="42" t="s">
        <v>910</v>
      </c>
      <c r="B37" s="42" t="s">
        <v>155</v>
      </c>
      <c r="C37" s="43" t="s">
        <v>179</v>
      </c>
      <c r="D37" s="43">
        <v>22</v>
      </c>
      <c r="E37" s="43">
        <v>21</v>
      </c>
      <c r="F37" s="44" t="s">
        <v>637</v>
      </c>
      <c r="G37" s="80">
        <f t="shared" si="1"/>
        <v>133.75</v>
      </c>
      <c r="I37" s="44">
        <v>133.75</v>
      </c>
    </row>
    <row r="38" spans="1:9" x14ac:dyDescent="0.15">
      <c r="A38" s="42" t="s">
        <v>911</v>
      </c>
      <c r="B38" s="42" t="s">
        <v>157</v>
      </c>
      <c r="C38" s="43" t="s">
        <v>179</v>
      </c>
      <c r="D38" s="43">
        <v>16</v>
      </c>
      <c r="E38" s="43">
        <v>21</v>
      </c>
      <c r="F38" s="44" t="s">
        <v>637</v>
      </c>
      <c r="G38" s="80">
        <f t="shared" si="1"/>
        <v>128.4</v>
      </c>
      <c r="I38" s="44">
        <v>128.4</v>
      </c>
    </row>
    <row r="39" spans="1:9" x14ac:dyDescent="0.15">
      <c r="A39" s="42" t="s">
        <v>912</v>
      </c>
      <c r="B39" s="42" t="s">
        <v>158</v>
      </c>
      <c r="C39" s="43" t="s">
        <v>179</v>
      </c>
      <c r="D39" s="43">
        <v>28</v>
      </c>
      <c r="E39" s="43">
        <v>13</v>
      </c>
      <c r="F39" s="44" t="s">
        <v>638</v>
      </c>
      <c r="G39" s="80">
        <f t="shared" si="1"/>
        <v>128.4</v>
      </c>
      <c r="I39" s="44">
        <v>128.4</v>
      </c>
    </row>
    <row r="40" spans="1:9" x14ac:dyDescent="0.15">
      <c r="A40" s="42" t="s">
        <v>913</v>
      </c>
      <c r="B40" s="42" t="s">
        <v>159</v>
      </c>
      <c r="C40" s="43" t="s">
        <v>624</v>
      </c>
      <c r="D40" s="43">
        <v>28</v>
      </c>
      <c r="E40" s="43">
        <v>34</v>
      </c>
      <c r="F40" s="44" t="s">
        <v>178</v>
      </c>
      <c r="G40" s="80">
        <f t="shared" si="1"/>
        <v>347.75</v>
      </c>
      <c r="I40" s="44">
        <v>347.75</v>
      </c>
    </row>
    <row r="41" spans="1:9" x14ac:dyDescent="0.15">
      <c r="A41" s="42" t="s">
        <v>914</v>
      </c>
      <c r="B41" s="42" t="s">
        <v>160</v>
      </c>
      <c r="C41" s="43" t="s">
        <v>212</v>
      </c>
      <c r="D41" s="43">
        <v>16</v>
      </c>
      <c r="E41" s="43">
        <v>12</v>
      </c>
      <c r="F41" s="44" t="s">
        <v>233</v>
      </c>
      <c r="G41" s="80">
        <f t="shared" si="1"/>
        <v>104.86</v>
      </c>
      <c r="I41" s="44">
        <v>104.86</v>
      </c>
    </row>
    <row r="42" spans="1:9" x14ac:dyDescent="0.15">
      <c r="A42" s="42" t="s">
        <v>915</v>
      </c>
      <c r="B42" s="42" t="s">
        <v>182</v>
      </c>
      <c r="C42" s="43" t="s">
        <v>179</v>
      </c>
      <c r="D42" s="43">
        <v>28</v>
      </c>
      <c r="E42" s="43" t="s">
        <v>198</v>
      </c>
      <c r="F42" s="44" t="s">
        <v>184</v>
      </c>
      <c r="G42" s="80">
        <f t="shared" si="1"/>
        <v>315.64999999999998</v>
      </c>
      <c r="I42" s="44">
        <v>315.64999999999998</v>
      </c>
    </row>
    <row r="43" spans="1:9" x14ac:dyDescent="0.15">
      <c r="A43" s="42" t="s">
        <v>916</v>
      </c>
      <c r="B43" s="42" t="s">
        <v>185</v>
      </c>
      <c r="C43" s="43" t="s">
        <v>179</v>
      </c>
      <c r="D43" s="43">
        <v>34</v>
      </c>
      <c r="E43" s="43" t="s">
        <v>198</v>
      </c>
      <c r="F43" s="44" t="s">
        <v>184</v>
      </c>
      <c r="G43" s="80">
        <f t="shared" si="1"/>
        <v>331.7</v>
      </c>
      <c r="I43" s="44">
        <v>331.7</v>
      </c>
    </row>
    <row r="44" spans="1:9" x14ac:dyDescent="0.15">
      <c r="A44" s="42" t="s">
        <v>917</v>
      </c>
      <c r="B44" s="42" t="s">
        <v>186</v>
      </c>
      <c r="C44" s="43" t="s">
        <v>179</v>
      </c>
      <c r="D44" s="43">
        <v>40</v>
      </c>
      <c r="E44" s="43" t="s">
        <v>198</v>
      </c>
      <c r="F44" s="44" t="s">
        <v>184</v>
      </c>
      <c r="G44" s="80">
        <f t="shared" si="1"/>
        <v>347.75</v>
      </c>
      <c r="I44" s="44">
        <v>347.75</v>
      </c>
    </row>
    <row r="46" spans="1:9" ht="18" x14ac:dyDescent="0.15">
      <c r="A46" s="151" t="s">
        <v>764</v>
      </c>
      <c r="B46" s="151"/>
      <c r="C46" s="151"/>
      <c r="D46" s="151"/>
      <c r="E46" s="151"/>
      <c r="F46" s="151"/>
      <c r="G46" s="161">
        <v>1300</v>
      </c>
    </row>
    <row r="47" spans="1:9" ht="8" customHeight="1" x14ac:dyDescent="0.2">
      <c r="A47" s="18"/>
      <c r="B47" s="19"/>
      <c r="C47" s="19"/>
      <c r="D47" s="19"/>
      <c r="E47" s="19"/>
      <c r="F47" s="19"/>
      <c r="G47" s="79"/>
    </row>
    <row r="48" spans="1:9" x14ac:dyDescent="0.15">
      <c r="A48" s="50" t="s">
        <v>918</v>
      </c>
      <c r="B48" s="50" t="s">
        <v>639</v>
      </c>
      <c r="C48" s="51" t="s">
        <v>162</v>
      </c>
      <c r="D48" s="51">
        <v>22</v>
      </c>
      <c r="E48" s="51" t="s">
        <v>214</v>
      </c>
      <c r="F48" s="51" t="s">
        <v>192</v>
      </c>
      <c r="G48" s="80">
        <f>IF(ISBLANK(I48),"",Multiplier*I48)</f>
        <v>269</v>
      </c>
      <c r="I48" s="52">
        <v>269</v>
      </c>
    </row>
    <row r="49" spans="1:9" x14ac:dyDescent="0.15">
      <c r="A49" s="50" t="s">
        <v>919</v>
      </c>
      <c r="B49" s="50" t="s">
        <v>640</v>
      </c>
      <c r="C49" s="51" t="s">
        <v>162</v>
      </c>
      <c r="D49" s="51">
        <v>16</v>
      </c>
      <c r="E49" s="51" t="s">
        <v>641</v>
      </c>
      <c r="F49" s="51" t="s">
        <v>642</v>
      </c>
      <c r="G49" s="80">
        <f>IF(ISBLANK(I49),"",Multiplier*I49)</f>
        <v>254</v>
      </c>
      <c r="I49" s="52">
        <v>254</v>
      </c>
    </row>
    <row r="50" spans="1:9" x14ac:dyDescent="0.15">
      <c r="A50" s="50" t="s">
        <v>920</v>
      </c>
      <c r="B50" s="50" t="s">
        <v>234</v>
      </c>
      <c r="C50" s="51" t="s">
        <v>162</v>
      </c>
      <c r="D50" s="51">
        <v>28</v>
      </c>
      <c r="E50" s="51" t="s">
        <v>215</v>
      </c>
      <c r="F50" s="51" t="s">
        <v>189</v>
      </c>
      <c r="G50" s="80">
        <f>IF(ISBLANK(I50),"",Multiplier*I50)</f>
        <v>272.85000000000002</v>
      </c>
      <c r="I50" s="52">
        <v>272.85000000000002</v>
      </c>
    </row>
    <row r="51" spans="1:9" x14ac:dyDescent="0.15">
      <c r="A51" s="50" t="s">
        <v>922</v>
      </c>
      <c r="B51" s="50" t="s">
        <v>235</v>
      </c>
      <c r="C51" s="51" t="s">
        <v>176</v>
      </c>
      <c r="D51" s="51">
        <v>28</v>
      </c>
      <c r="E51" s="51" t="s">
        <v>236</v>
      </c>
      <c r="F51" s="51" t="s">
        <v>178</v>
      </c>
      <c r="G51" s="80">
        <f>IF(ISBLANK(I51),"",Multiplier*I51)</f>
        <v>566.03</v>
      </c>
      <c r="I51" s="52">
        <v>566.03</v>
      </c>
    </row>
    <row r="52" spans="1:9" x14ac:dyDescent="0.15">
      <c r="A52" s="50" t="s">
        <v>923</v>
      </c>
      <c r="B52" s="50" t="s">
        <v>237</v>
      </c>
      <c r="C52" s="51" t="s">
        <v>166</v>
      </c>
      <c r="D52" s="51">
        <v>16</v>
      </c>
      <c r="E52" s="51" t="s">
        <v>167</v>
      </c>
      <c r="F52" s="51" t="s">
        <v>232</v>
      </c>
      <c r="G52" s="80">
        <f>IF(ISBLANK(I52),"",Multiplier*I52)</f>
        <v>205.44</v>
      </c>
      <c r="I52" s="52">
        <v>205.44</v>
      </c>
    </row>
    <row r="53" spans="1:9" x14ac:dyDescent="0.15">
      <c r="A53" s="12"/>
      <c r="B53" s="12"/>
      <c r="C53" s="13"/>
      <c r="D53" s="13"/>
      <c r="E53" s="13"/>
      <c r="F53" s="13"/>
      <c r="G53" s="81"/>
    </row>
  </sheetData>
  <sheetProtection sheet="1" objects="1" scenarios="1"/>
  <mergeCells count="6">
    <mergeCell ref="I7:I8"/>
    <mergeCell ref="A26:F26"/>
    <mergeCell ref="F1:G1"/>
    <mergeCell ref="F2:G2"/>
    <mergeCell ref="A4:G5"/>
    <mergeCell ref="A7:G7"/>
  </mergeCells>
  <pageMargins left="0.7" right="0.7" top="0.5" bottom="0.5" header="0.3" footer="0.3"/>
  <pageSetup scale="92" firstPageNumber="14" fitToHeight="0" orientation="portrait" useFirstPageNumber="1" r:id="rId1"/>
  <headerFooter>
    <oddFooter>&amp;C&amp;"Aptos Narrow,Regular"&amp;K000000&amp;P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FC0C4-C3EA-1740-9C12-77E8AEFB0539}">
  <sheetPr codeName="Sheet34">
    <pageSetUpPr fitToPage="1"/>
  </sheetPr>
  <dimension ref="A1:J41"/>
  <sheetViews>
    <sheetView view="pageBreakPreview" zoomScale="150" zoomScaleNormal="90" zoomScaleSheetLayoutView="150" workbookViewId="0">
      <selection activeCell="A12" sqref="A12"/>
    </sheetView>
  </sheetViews>
  <sheetFormatPr baseColWidth="10" defaultColWidth="8.83203125" defaultRowHeight="14" x14ac:dyDescent="0.15"/>
  <cols>
    <col min="1" max="1" width="19" style="1" customWidth="1"/>
    <col min="2" max="2" width="28.83203125" style="1" customWidth="1"/>
    <col min="3" max="6" width="8.83203125" style="1"/>
    <col min="7" max="7" width="8.83203125" style="78"/>
    <col min="8" max="8" width="8.83203125" style="1" customWidth="1"/>
    <col min="9" max="9" width="20.33203125" style="1" hidden="1" customWidth="1"/>
    <col min="10" max="10" width="12.1640625" style="1" customWidth="1"/>
    <col min="11" max="16384" width="8.83203125" style="1"/>
  </cols>
  <sheetData>
    <row r="1" spans="1:10" ht="15" x14ac:dyDescent="0.2">
      <c r="B1" s="3"/>
      <c r="C1" s="74"/>
      <c r="F1" s="307" t="str">
        <f>UpDate</f>
        <v>9/12/2025_Rev 1709</v>
      </c>
      <c r="G1" s="308"/>
    </row>
    <row r="2" spans="1:10" ht="15" x14ac:dyDescent="0.2">
      <c r="B2" s="3"/>
      <c r="C2" s="74"/>
      <c r="D2" s="74"/>
      <c r="F2" s="239"/>
      <c r="G2" s="240"/>
    </row>
    <row r="3" spans="1:10" x14ac:dyDescent="0.15">
      <c r="B3" s="3"/>
      <c r="C3" s="74"/>
      <c r="D3" s="72"/>
      <c r="F3" s="110"/>
      <c r="G3" s="110"/>
    </row>
    <row r="4" spans="1:10" x14ac:dyDescent="0.15">
      <c r="A4" s="241" t="str">
        <f>IF(PriceCode="BMM","Wholesale Price List","Retail Price List")</f>
        <v>Wholesale Price List</v>
      </c>
      <c r="B4" s="241"/>
      <c r="C4" s="241"/>
      <c r="D4" s="241"/>
      <c r="E4" s="241"/>
      <c r="F4" s="241"/>
      <c r="G4" s="241"/>
    </row>
    <row r="5" spans="1:10" x14ac:dyDescent="0.15">
      <c r="A5" s="241"/>
      <c r="B5" s="241"/>
      <c r="C5" s="241"/>
      <c r="D5" s="241"/>
      <c r="E5" s="241"/>
      <c r="F5" s="241"/>
      <c r="G5" s="241"/>
    </row>
    <row r="6" spans="1:10" ht="14" customHeight="1" x14ac:dyDescent="0.15">
      <c r="B6" s="3"/>
      <c r="C6" s="74"/>
      <c r="F6" s="110"/>
      <c r="G6" s="72" t="str">
        <f>PriceCode</f>
        <v>BMM</v>
      </c>
    </row>
    <row r="7" spans="1:10" ht="35" customHeight="1" x14ac:dyDescent="0.15">
      <c r="A7" s="242" t="s">
        <v>1094</v>
      </c>
      <c r="B7" s="242"/>
      <c r="C7" s="242"/>
      <c r="D7" s="242"/>
      <c r="E7" s="242"/>
      <c r="F7" s="242"/>
      <c r="G7" s="242"/>
      <c r="I7" s="226" t="s">
        <v>694</v>
      </c>
      <c r="J7" s="61"/>
    </row>
    <row r="8" spans="1:10" ht="17" customHeight="1" x14ac:dyDescent="0.15">
      <c r="A8" s="103"/>
      <c r="I8" s="227"/>
      <c r="J8" s="61"/>
    </row>
    <row r="9" spans="1:10" s="11" customFormat="1" ht="26.5" customHeight="1" x14ac:dyDescent="0.15">
      <c r="A9" s="114" t="s">
        <v>148</v>
      </c>
      <c r="B9" s="114" t="s">
        <v>149</v>
      </c>
      <c r="C9" s="114" t="s">
        <v>150</v>
      </c>
      <c r="D9" s="114" t="s">
        <v>151</v>
      </c>
      <c r="E9" s="114" t="s">
        <v>152</v>
      </c>
      <c r="F9" s="114" t="s">
        <v>153</v>
      </c>
      <c r="G9" s="115" t="s">
        <v>154</v>
      </c>
    </row>
    <row r="10" spans="1:10" ht="8" customHeight="1" x14ac:dyDescent="0.15"/>
    <row r="11" spans="1:10" ht="18" x14ac:dyDescent="0.15">
      <c r="A11" s="151" t="s">
        <v>763</v>
      </c>
      <c r="B11" s="151"/>
      <c r="C11" s="151"/>
      <c r="D11" s="151"/>
      <c r="E11" s="151"/>
      <c r="F11" s="151"/>
      <c r="G11" s="161">
        <v>8200</v>
      </c>
    </row>
    <row r="12" spans="1:10" ht="8" customHeight="1" x14ac:dyDescent="0.2">
      <c r="A12" s="18"/>
      <c r="B12" s="19"/>
      <c r="C12" s="19"/>
      <c r="D12" s="19"/>
      <c r="E12" s="19"/>
      <c r="F12" s="19"/>
      <c r="G12" s="79"/>
    </row>
    <row r="13" spans="1:10" x14ac:dyDescent="0.15">
      <c r="A13" s="42" t="s">
        <v>924</v>
      </c>
      <c r="B13" s="42" t="s">
        <v>155</v>
      </c>
      <c r="C13" s="43" t="s">
        <v>251</v>
      </c>
      <c r="D13" s="43">
        <v>18</v>
      </c>
      <c r="E13" s="44" t="s">
        <v>644</v>
      </c>
      <c r="F13" s="44" t="s">
        <v>252</v>
      </c>
      <c r="G13" s="80">
        <f>IF(ISBLANK(I13),"",Multiplier*I13)</f>
        <v>126</v>
      </c>
      <c r="I13" s="44">
        <v>126</v>
      </c>
    </row>
    <row r="14" spans="1:10" x14ac:dyDescent="0.15">
      <c r="A14" s="42" t="s">
        <v>925</v>
      </c>
      <c r="B14" s="42" t="s">
        <v>157</v>
      </c>
      <c r="C14" s="43" t="s">
        <v>251</v>
      </c>
      <c r="D14" s="43">
        <v>16</v>
      </c>
      <c r="E14" s="44" t="s">
        <v>643</v>
      </c>
      <c r="F14" s="44" t="s">
        <v>252</v>
      </c>
      <c r="G14" s="80">
        <f>IF(ISBLANK(I14),"",Multiplier*I14)</f>
        <v>124</v>
      </c>
      <c r="I14" s="44">
        <v>124</v>
      </c>
    </row>
    <row r="15" spans="1:10" x14ac:dyDescent="0.15">
      <c r="A15" s="42" t="s">
        <v>926</v>
      </c>
      <c r="B15" s="42" t="s">
        <v>159</v>
      </c>
      <c r="C15" s="43" t="s">
        <v>251</v>
      </c>
      <c r="D15" s="43">
        <v>28</v>
      </c>
      <c r="E15" s="44" t="s">
        <v>254</v>
      </c>
      <c r="F15" s="44" t="s">
        <v>255</v>
      </c>
      <c r="G15" s="80">
        <f>IF(ISBLANK(I15),"",Multiplier*I15)</f>
        <v>438.70000000000005</v>
      </c>
      <c r="I15" s="44">
        <v>438.70000000000005</v>
      </c>
    </row>
    <row r="16" spans="1:10" x14ac:dyDescent="0.15">
      <c r="A16" s="42" t="s">
        <v>927</v>
      </c>
      <c r="B16" s="42" t="s">
        <v>217</v>
      </c>
      <c r="C16" s="45" t="s">
        <v>251</v>
      </c>
      <c r="D16" s="43">
        <v>16</v>
      </c>
      <c r="E16" s="44" t="s">
        <v>643</v>
      </c>
      <c r="F16" s="44" t="s">
        <v>252</v>
      </c>
      <c r="G16" s="80">
        <f>IF(ISBLANK(I16),"",Multiplier*I16)</f>
        <v>123.05000000000001</v>
      </c>
      <c r="I16" s="44">
        <v>123.05000000000001</v>
      </c>
    </row>
    <row r="17" spans="1:9" x14ac:dyDescent="0.15">
      <c r="A17" s="14"/>
      <c r="B17" s="14"/>
      <c r="C17" s="15"/>
      <c r="D17" s="16"/>
      <c r="E17" s="17"/>
      <c r="F17" s="17"/>
      <c r="G17" s="82"/>
    </row>
    <row r="18" spans="1:9" ht="18" x14ac:dyDescent="0.15">
      <c r="A18" s="151" t="s">
        <v>762</v>
      </c>
      <c r="B18" s="151"/>
      <c r="C18" s="151"/>
      <c r="D18" s="151"/>
      <c r="E18" s="151"/>
      <c r="F18" s="151"/>
      <c r="G18" s="161">
        <v>8300</v>
      </c>
    </row>
    <row r="19" spans="1:9" ht="8" customHeight="1" x14ac:dyDescent="0.2">
      <c r="A19" s="18"/>
      <c r="B19" s="19"/>
      <c r="C19" s="19"/>
      <c r="D19" s="19"/>
      <c r="E19" s="19"/>
      <c r="F19" s="19"/>
      <c r="G19" s="79"/>
    </row>
    <row r="20" spans="1:9" x14ac:dyDescent="0.15">
      <c r="A20" s="55" t="s">
        <v>928</v>
      </c>
      <c r="B20" s="55" t="s">
        <v>155</v>
      </c>
      <c r="C20" s="56" t="s">
        <v>251</v>
      </c>
      <c r="D20" s="56">
        <v>22</v>
      </c>
      <c r="E20" s="57" t="s">
        <v>641</v>
      </c>
      <c r="F20" s="57" t="s">
        <v>646</v>
      </c>
      <c r="G20" s="80">
        <f t="shared" ref="G20:G27" si="0">IF(ISBLANK(I20),"",Multiplier*I20)</f>
        <v>180</v>
      </c>
      <c r="I20" s="57">
        <v>180</v>
      </c>
    </row>
    <row r="21" spans="1:9" x14ac:dyDescent="0.15">
      <c r="A21" s="55" t="s">
        <v>929</v>
      </c>
      <c r="B21" s="42" t="s">
        <v>645</v>
      </c>
      <c r="C21" s="56" t="s">
        <v>251</v>
      </c>
      <c r="D21" s="56">
        <v>18</v>
      </c>
      <c r="E21" s="57" t="s">
        <v>167</v>
      </c>
      <c r="F21" s="57" t="s">
        <v>171</v>
      </c>
      <c r="G21" s="80">
        <f t="shared" si="0"/>
        <v>125</v>
      </c>
      <c r="I21" s="57">
        <v>125</v>
      </c>
    </row>
    <row r="22" spans="1:9" x14ac:dyDescent="0.15">
      <c r="A22" s="55" t="s">
        <v>930</v>
      </c>
      <c r="B22" s="55" t="s">
        <v>157</v>
      </c>
      <c r="C22" s="56" t="s">
        <v>251</v>
      </c>
      <c r="D22" s="56">
        <v>18</v>
      </c>
      <c r="E22" s="57" t="s">
        <v>218</v>
      </c>
      <c r="F22" s="57" t="s">
        <v>259</v>
      </c>
      <c r="G22" s="80">
        <f t="shared" si="0"/>
        <v>123.05000000000001</v>
      </c>
      <c r="I22" s="57">
        <v>123.05000000000001</v>
      </c>
    </row>
    <row r="23" spans="1:9" x14ac:dyDescent="0.15">
      <c r="A23" s="55" t="s">
        <v>931</v>
      </c>
      <c r="B23" s="55" t="s">
        <v>159</v>
      </c>
      <c r="C23" s="58" t="s">
        <v>251</v>
      </c>
      <c r="D23" s="56">
        <v>28</v>
      </c>
      <c r="E23" s="57" t="s">
        <v>172</v>
      </c>
      <c r="F23" s="57" t="s">
        <v>203</v>
      </c>
      <c r="G23" s="80">
        <f t="shared" si="0"/>
        <v>449.40000000000003</v>
      </c>
      <c r="I23" s="57">
        <v>449.40000000000003</v>
      </c>
    </row>
    <row r="24" spans="1:9" x14ac:dyDescent="0.15">
      <c r="A24" s="55" t="s">
        <v>932</v>
      </c>
      <c r="B24" s="55" t="s">
        <v>256</v>
      </c>
      <c r="C24" s="56" t="s">
        <v>251</v>
      </c>
      <c r="D24" s="56">
        <v>34</v>
      </c>
      <c r="E24" s="57" t="s">
        <v>200</v>
      </c>
      <c r="F24" s="57" t="s">
        <v>173</v>
      </c>
      <c r="G24" s="80">
        <f t="shared" si="0"/>
        <v>465.45000000000005</v>
      </c>
      <c r="I24" s="57">
        <v>465.45000000000005</v>
      </c>
    </row>
    <row r="25" spans="1:9" x14ac:dyDescent="0.15">
      <c r="A25" s="55" t="s">
        <v>933</v>
      </c>
      <c r="B25" s="55" t="s">
        <v>217</v>
      </c>
      <c r="C25" s="56" t="s">
        <v>251</v>
      </c>
      <c r="D25" s="56">
        <v>16</v>
      </c>
      <c r="E25" s="57" t="s">
        <v>218</v>
      </c>
      <c r="F25" s="57" t="s">
        <v>259</v>
      </c>
      <c r="G25" s="80">
        <f t="shared" si="0"/>
        <v>117.7</v>
      </c>
      <c r="I25" s="57">
        <v>117.7</v>
      </c>
    </row>
    <row r="26" spans="1:9" x14ac:dyDescent="0.15">
      <c r="A26" s="55" t="s">
        <v>934</v>
      </c>
      <c r="B26" s="55" t="s">
        <v>182</v>
      </c>
      <c r="C26" s="56" t="s">
        <v>251</v>
      </c>
      <c r="D26" s="56">
        <v>28</v>
      </c>
      <c r="E26" s="57" t="s">
        <v>172</v>
      </c>
      <c r="F26" s="57">
        <v>18.5</v>
      </c>
      <c r="G26" s="80">
        <f t="shared" si="0"/>
        <v>240.75</v>
      </c>
      <c r="I26" s="57">
        <v>240.75</v>
      </c>
    </row>
    <row r="27" spans="1:9" x14ac:dyDescent="0.15">
      <c r="A27" s="55" t="s">
        <v>935</v>
      </c>
      <c r="B27" s="55" t="s">
        <v>185</v>
      </c>
      <c r="C27" s="56" t="s">
        <v>251</v>
      </c>
      <c r="D27" s="56">
        <v>34</v>
      </c>
      <c r="E27" s="57" t="s">
        <v>260</v>
      </c>
      <c r="F27" s="57">
        <v>20</v>
      </c>
      <c r="G27" s="80">
        <f t="shared" si="0"/>
        <v>283.55</v>
      </c>
      <c r="I27" s="57">
        <v>283.55</v>
      </c>
    </row>
    <row r="28" spans="1:9" x14ac:dyDescent="0.15">
      <c r="A28" s="14"/>
      <c r="B28" s="14"/>
      <c r="C28" s="15"/>
      <c r="D28" s="16"/>
      <c r="E28" s="17"/>
      <c r="F28" s="17"/>
      <c r="G28" s="82"/>
    </row>
    <row r="29" spans="1:9" ht="18" x14ac:dyDescent="0.15">
      <c r="A29" s="151" t="s">
        <v>760</v>
      </c>
      <c r="B29" s="151"/>
      <c r="C29" s="151"/>
      <c r="D29" s="151"/>
      <c r="E29" s="151"/>
      <c r="F29" s="151"/>
      <c r="G29" s="161">
        <v>2100</v>
      </c>
    </row>
    <row r="30" spans="1:9" ht="8" customHeight="1" x14ac:dyDescent="0.2">
      <c r="A30" s="18"/>
      <c r="B30" s="19"/>
      <c r="C30" s="19"/>
      <c r="D30" s="19"/>
      <c r="E30" s="19"/>
      <c r="F30" s="19"/>
      <c r="G30" s="79"/>
    </row>
    <row r="31" spans="1:9" x14ac:dyDescent="0.15">
      <c r="A31" s="42" t="s">
        <v>936</v>
      </c>
      <c r="B31" s="42" t="s">
        <v>187</v>
      </c>
      <c r="C31" s="43" t="s">
        <v>166</v>
      </c>
      <c r="D31" s="43">
        <v>22</v>
      </c>
      <c r="E31" s="43">
        <v>17</v>
      </c>
      <c r="F31" s="44" t="s">
        <v>209</v>
      </c>
      <c r="G31" s="80">
        <f t="shared" ref="G31:G41" si="1">IF(ISBLANK(I31),"",Multiplier*I31)</f>
        <v>187.25</v>
      </c>
      <c r="I31" s="44">
        <v>187.25</v>
      </c>
    </row>
    <row r="32" spans="1:9" x14ac:dyDescent="0.15">
      <c r="A32" s="42" t="s">
        <v>937</v>
      </c>
      <c r="B32" s="42" t="s">
        <v>169</v>
      </c>
      <c r="C32" s="43" t="s">
        <v>166</v>
      </c>
      <c r="D32" s="43">
        <v>22</v>
      </c>
      <c r="E32" s="43" t="s">
        <v>238</v>
      </c>
      <c r="F32" s="44" t="s">
        <v>239</v>
      </c>
      <c r="G32" s="80">
        <f t="shared" si="1"/>
        <v>211.86</v>
      </c>
      <c r="I32" s="44">
        <v>211.86</v>
      </c>
    </row>
    <row r="33" spans="1:9" x14ac:dyDescent="0.15">
      <c r="A33" s="42" t="s">
        <v>938</v>
      </c>
      <c r="B33" s="42" t="s">
        <v>190</v>
      </c>
      <c r="C33" s="43" t="s">
        <v>166</v>
      </c>
      <c r="D33" s="43">
        <v>16</v>
      </c>
      <c r="E33" s="43" t="s">
        <v>240</v>
      </c>
      <c r="F33" s="44" t="s">
        <v>241</v>
      </c>
      <c r="G33" s="80">
        <f t="shared" si="1"/>
        <v>211.86</v>
      </c>
      <c r="I33" s="44">
        <v>211.86</v>
      </c>
    </row>
    <row r="34" spans="1:9" x14ac:dyDescent="0.15">
      <c r="A34" s="42" t="s">
        <v>939</v>
      </c>
      <c r="B34" s="42" t="s">
        <v>157</v>
      </c>
      <c r="C34" s="45" t="s">
        <v>166</v>
      </c>
      <c r="D34" s="43">
        <v>16</v>
      </c>
      <c r="E34" s="43">
        <v>21</v>
      </c>
      <c r="F34" s="44" t="s">
        <v>203</v>
      </c>
      <c r="G34" s="80">
        <f t="shared" si="1"/>
        <v>187.25</v>
      </c>
      <c r="I34" s="44">
        <v>187.25</v>
      </c>
    </row>
    <row r="35" spans="1:9" x14ac:dyDescent="0.15">
      <c r="A35" s="42" t="s">
        <v>940</v>
      </c>
      <c r="B35" s="42" t="s">
        <v>158</v>
      </c>
      <c r="C35" s="43" t="s">
        <v>166</v>
      </c>
      <c r="D35" s="43">
        <v>28</v>
      </c>
      <c r="E35" s="43">
        <v>17</v>
      </c>
      <c r="F35" s="44" t="s">
        <v>209</v>
      </c>
      <c r="G35" s="80">
        <f t="shared" si="1"/>
        <v>193.67000000000002</v>
      </c>
      <c r="I35" s="44">
        <v>193.67000000000002</v>
      </c>
    </row>
    <row r="36" spans="1:9" x14ac:dyDescent="0.15">
      <c r="A36" s="42" t="s">
        <v>941</v>
      </c>
      <c r="B36" s="42" t="s">
        <v>159</v>
      </c>
      <c r="C36" s="43" t="s">
        <v>176</v>
      </c>
      <c r="D36" s="43">
        <v>28</v>
      </c>
      <c r="E36" s="43">
        <v>33</v>
      </c>
      <c r="F36" s="44" t="s">
        <v>178</v>
      </c>
      <c r="G36" s="80">
        <f t="shared" si="1"/>
        <v>374.5</v>
      </c>
      <c r="I36" s="44">
        <v>374.5</v>
      </c>
    </row>
    <row r="37" spans="1:9" x14ac:dyDescent="0.15">
      <c r="A37" s="42" t="s">
        <v>942</v>
      </c>
      <c r="B37" s="42" t="s">
        <v>195</v>
      </c>
      <c r="C37" s="43" t="s">
        <v>162</v>
      </c>
      <c r="D37" s="43">
        <v>28</v>
      </c>
      <c r="E37" s="43">
        <v>23</v>
      </c>
      <c r="F37" s="44" t="s">
        <v>196</v>
      </c>
      <c r="G37" s="80">
        <f t="shared" si="1"/>
        <v>347.75</v>
      </c>
      <c r="I37" s="44">
        <v>347.75</v>
      </c>
    </row>
    <row r="38" spans="1:9" x14ac:dyDescent="0.15">
      <c r="A38" s="42" t="s">
        <v>943</v>
      </c>
      <c r="B38" s="42" t="s">
        <v>160</v>
      </c>
      <c r="C38" s="43" t="s">
        <v>166</v>
      </c>
      <c r="D38" s="43">
        <v>16</v>
      </c>
      <c r="E38" s="43">
        <v>14</v>
      </c>
      <c r="F38" s="44" t="s">
        <v>211</v>
      </c>
      <c r="G38" s="80">
        <f t="shared" si="1"/>
        <v>180.83</v>
      </c>
      <c r="I38" s="44">
        <v>180.83</v>
      </c>
    </row>
    <row r="39" spans="1:9" x14ac:dyDescent="0.15">
      <c r="A39" s="42" t="s">
        <v>944</v>
      </c>
      <c r="B39" s="42" t="s">
        <v>999</v>
      </c>
      <c r="C39" s="43" t="s">
        <v>162</v>
      </c>
      <c r="D39" s="43">
        <v>28</v>
      </c>
      <c r="E39" s="43" t="s">
        <v>242</v>
      </c>
      <c r="F39" s="44" t="s">
        <v>243</v>
      </c>
      <c r="G39" s="80">
        <f t="shared" si="1"/>
        <v>374.5</v>
      </c>
      <c r="I39" s="44">
        <v>374.5</v>
      </c>
    </row>
    <row r="40" spans="1:9" x14ac:dyDescent="0.15">
      <c r="A40" s="42" t="s">
        <v>945</v>
      </c>
      <c r="B40" s="42" t="s">
        <v>244</v>
      </c>
      <c r="C40" s="43" t="s">
        <v>162</v>
      </c>
      <c r="D40" s="43">
        <v>34</v>
      </c>
      <c r="E40" s="43" t="s">
        <v>242</v>
      </c>
      <c r="F40" s="44" t="s">
        <v>243</v>
      </c>
      <c r="G40" s="80">
        <f t="shared" si="1"/>
        <v>379.85</v>
      </c>
      <c r="I40" s="44">
        <v>379.85</v>
      </c>
    </row>
    <row r="41" spans="1:9" x14ac:dyDescent="0.15">
      <c r="A41" s="42" t="s">
        <v>946</v>
      </c>
      <c r="B41" s="42" t="s">
        <v>245</v>
      </c>
      <c r="C41" s="43" t="s">
        <v>162</v>
      </c>
      <c r="D41" s="43">
        <v>40</v>
      </c>
      <c r="E41" s="43" t="s">
        <v>242</v>
      </c>
      <c r="F41" s="44" t="s">
        <v>243</v>
      </c>
      <c r="G41" s="80">
        <f t="shared" si="1"/>
        <v>385.2</v>
      </c>
      <c r="I41" s="44">
        <v>385.2</v>
      </c>
    </row>
  </sheetData>
  <sheetProtection sheet="1" objects="1" scenarios="1"/>
  <mergeCells count="5">
    <mergeCell ref="F1:G1"/>
    <mergeCell ref="F2:G2"/>
    <mergeCell ref="A4:G5"/>
    <mergeCell ref="A7:G7"/>
    <mergeCell ref="I7:I8"/>
  </mergeCells>
  <pageMargins left="0.7" right="0.7" top="0.5" bottom="0.5" header="0.3" footer="0.3"/>
  <pageSetup scale="92" firstPageNumber="15" fitToHeight="0" orientation="portrait" useFirstPageNumber="1" r:id="rId1"/>
  <headerFooter>
    <oddFooter>&amp;C&amp;"Aptos Narrow,Regular"&amp;K000000&amp;P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5D636-56C9-C046-9DE3-079C291A9226}">
  <sheetPr codeName="Sheet2"/>
  <dimension ref="A1:G28"/>
  <sheetViews>
    <sheetView view="pageBreakPreview" zoomScale="150" zoomScaleNormal="100" zoomScaleSheetLayoutView="150" workbookViewId="0">
      <selection activeCell="F1" sqref="F1:G2"/>
    </sheetView>
  </sheetViews>
  <sheetFormatPr baseColWidth="10" defaultRowHeight="15" x14ac:dyDescent="0.2"/>
  <cols>
    <col min="1" max="7" width="12.1640625" customWidth="1"/>
  </cols>
  <sheetData>
    <row r="1" spans="1:7" x14ac:dyDescent="0.2">
      <c r="A1" s="120" t="str">
        <f>PriceCode</f>
        <v>BMM</v>
      </c>
      <c r="F1" s="202" t="str">
        <f>UpDate</f>
        <v>9/12/2025_Rev 1709</v>
      </c>
      <c r="G1" s="202"/>
    </row>
    <row r="2" spans="1:7" x14ac:dyDescent="0.2">
      <c r="F2" s="202"/>
      <c r="G2" s="202"/>
    </row>
    <row r="23" spans="1:7" x14ac:dyDescent="0.2">
      <c r="A23" s="203" t="str">
        <f>IF(PriceCode="BMM","Wholesale Price List","Retail Price List")</f>
        <v>Wholesale Price List</v>
      </c>
      <c r="B23" s="203"/>
      <c r="C23" s="203"/>
      <c r="D23" s="203"/>
      <c r="E23" s="203"/>
      <c r="F23" s="204"/>
      <c r="G23" s="204"/>
    </row>
    <row r="24" spans="1:7" x14ac:dyDescent="0.2">
      <c r="A24" s="203"/>
      <c r="B24" s="203"/>
      <c r="C24" s="203"/>
      <c r="D24" s="203"/>
      <c r="E24" s="203"/>
      <c r="F24" s="204"/>
      <c r="G24" s="204"/>
    </row>
    <row r="25" spans="1:7" x14ac:dyDescent="0.2">
      <c r="A25" s="204"/>
      <c r="B25" s="204"/>
      <c r="C25" s="204"/>
      <c r="D25" s="204"/>
      <c r="E25" s="204"/>
      <c r="F25" s="204"/>
      <c r="G25" s="204"/>
    </row>
    <row r="26" spans="1:7" x14ac:dyDescent="0.2">
      <c r="A26" s="204"/>
      <c r="B26" s="204"/>
      <c r="C26" s="204"/>
      <c r="D26" s="204"/>
      <c r="E26" s="204"/>
      <c r="F26" s="204"/>
      <c r="G26" s="204"/>
    </row>
    <row r="27" spans="1:7" x14ac:dyDescent="0.2">
      <c r="A27" s="204"/>
      <c r="B27" s="204"/>
      <c r="C27" s="204"/>
      <c r="D27" s="204"/>
      <c r="E27" s="204"/>
      <c r="F27" s="204"/>
      <c r="G27" s="204"/>
    </row>
    <row r="28" spans="1:7" x14ac:dyDescent="0.2">
      <c r="A28" s="204"/>
      <c r="B28" s="204"/>
      <c r="C28" s="204"/>
      <c r="D28" s="204"/>
      <c r="E28" s="204"/>
      <c r="F28" s="204"/>
      <c r="G28" s="204"/>
    </row>
  </sheetData>
  <sheetProtection sheet="1" objects="1" scenarios="1"/>
  <mergeCells count="2">
    <mergeCell ref="F1:G2"/>
    <mergeCell ref="A23:G28"/>
  </mergeCells>
  <pageMargins left="0.7" right="0.7" top="0.75" bottom="0.75" header="0.3" footer="0.3"/>
  <pageSetup orientation="portrait" horizontalDpi="0" verticalDpi="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DE9D8-4EEE-4248-AD22-D4FEC73E106B}">
  <sheetPr codeName="Sheet35">
    <pageSetUpPr fitToPage="1"/>
  </sheetPr>
  <dimension ref="A1:J56"/>
  <sheetViews>
    <sheetView view="pageBreakPreview" zoomScale="150" zoomScaleNormal="90" zoomScaleSheetLayoutView="150" workbookViewId="0">
      <selection activeCell="F1" sqref="F1:G1"/>
    </sheetView>
  </sheetViews>
  <sheetFormatPr baseColWidth="10" defaultColWidth="8.83203125" defaultRowHeight="14" x14ac:dyDescent="0.15"/>
  <cols>
    <col min="1" max="1" width="19" style="1" customWidth="1"/>
    <col min="2" max="2" width="28.83203125" style="1" customWidth="1"/>
    <col min="3" max="6" width="8.83203125" style="1"/>
    <col min="7" max="7" width="8.83203125" style="78"/>
    <col min="8" max="8" width="8.83203125" style="1" customWidth="1"/>
    <col min="9" max="9" width="20.33203125" style="1" hidden="1" customWidth="1"/>
    <col min="10" max="10" width="12.1640625" style="1" customWidth="1"/>
    <col min="11" max="16384" width="8.83203125" style="1"/>
  </cols>
  <sheetData>
    <row r="1" spans="1:10" ht="15" x14ac:dyDescent="0.2">
      <c r="B1" s="3"/>
      <c r="C1" s="74"/>
      <c r="F1" s="307" t="str">
        <f>UpDate</f>
        <v>9/12/2025_Rev 1709</v>
      </c>
      <c r="G1" s="308"/>
    </row>
    <row r="2" spans="1:10" ht="15" x14ac:dyDescent="0.2">
      <c r="B2" s="3"/>
      <c r="C2" s="74"/>
      <c r="D2" s="74"/>
      <c r="F2" s="239"/>
      <c r="G2" s="240"/>
    </row>
    <row r="3" spans="1:10" x14ac:dyDescent="0.15">
      <c r="B3" s="3"/>
      <c r="C3" s="74"/>
      <c r="D3" s="72"/>
      <c r="F3" s="110"/>
      <c r="G3" s="110"/>
    </row>
    <row r="4" spans="1:10" x14ac:dyDescent="0.15">
      <c r="A4" s="241" t="str">
        <f>IF(PriceCode="BMM","Wholesale Price List","Retail Price List")</f>
        <v>Wholesale Price List</v>
      </c>
      <c r="B4" s="241"/>
      <c r="C4" s="241"/>
      <c r="D4" s="241"/>
      <c r="E4" s="241"/>
      <c r="F4" s="241"/>
      <c r="G4" s="241"/>
    </row>
    <row r="5" spans="1:10" x14ac:dyDescent="0.15">
      <c r="A5" s="241"/>
      <c r="B5" s="241"/>
      <c r="C5" s="241"/>
      <c r="D5" s="241"/>
      <c r="E5" s="241"/>
      <c r="F5" s="241"/>
      <c r="G5" s="241"/>
    </row>
    <row r="6" spans="1:10" ht="14" customHeight="1" x14ac:dyDescent="0.15">
      <c r="B6" s="3"/>
      <c r="C6" s="74"/>
      <c r="F6" s="110"/>
      <c r="G6" s="72" t="str">
        <f>PriceCode</f>
        <v>BMM</v>
      </c>
    </row>
    <row r="7" spans="1:10" ht="35" customHeight="1" x14ac:dyDescent="0.15">
      <c r="A7" s="242" t="s">
        <v>1094</v>
      </c>
      <c r="B7" s="242"/>
      <c r="C7" s="242"/>
      <c r="D7" s="242"/>
      <c r="E7" s="242"/>
      <c r="F7" s="242"/>
      <c r="G7" s="242"/>
      <c r="I7" s="226" t="s">
        <v>694</v>
      </c>
      <c r="J7" s="61"/>
    </row>
    <row r="8" spans="1:10" ht="17" customHeight="1" x14ac:dyDescent="0.15">
      <c r="A8" s="103"/>
      <c r="I8" s="227"/>
      <c r="J8" s="61"/>
    </row>
    <row r="9" spans="1:10" s="11" customFormat="1" ht="26.5" customHeight="1" x14ac:dyDescent="0.15">
      <c r="A9" s="114" t="s">
        <v>148</v>
      </c>
      <c r="B9" s="114" t="s">
        <v>149</v>
      </c>
      <c r="C9" s="114" t="s">
        <v>150</v>
      </c>
      <c r="D9" s="114" t="s">
        <v>151</v>
      </c>
      <c r="E9" s="114" t="s">
        <v>152</v>
      </c>
      <c r="F9" s="114" t="s">
        <v>153</v>
      </c>
      <c r="G9" s="115" t="s">
        <v>154</v>
      </c>
    </row>
    <row r="10" spans="1:10" ht="8" customHeight="1" x14ac:dyDescent="0.15"/>
    <row r="11" spans="1:10" ht="18" x14ac:dyDescent="0.15">
      <c r="A11" s="151" t="s">
        <v>759</v>
      </c>
      <c r="B11" s="151"/>
      <c r="C11" s="151"/>
      <c r="D11" s="151"/>
      <c r="E11" s="151"/>
      <c r="F11" s="151"/>
      <c r="G11" s="161">
        <v>2500</v>
      </c>
    </row>
    <row r="12" spans="1:10" ht="8" customHeight="1" x14ac:dyDescent="0.2">
      <c r="A12" s="18"/>
      <c r="B12" s="19"/>
      <c r="C12" s="19"/>
      <c r="D12" s="19"/>
      <c r="E12" s="19"/>
      <c r="F12" s="19"/>
      <c r="G12" s="79"/>
    </row>
    <row r="13" spans="1:10" x14ac:dyDescent="0.15">
      <c r="A13" s="42" t="s">
        <v>947</v>
      </c>
      <c r="B13" s="42" t="s">
        <v>155</v>
      </c>
      <c r="C13" s="43" t="s">
        <v>246</v>
      </c>
      <c r="D13" s="43">
        <v>22</v>
      </c>
      <c r="E13" s="43">
        <v>14</v>
      </c>
      <c r="F13" s="44" t="s">
        <v>209</v>
      </c>
      <c r="G13" s="80">
        <f t="shared" ref="G13:G22" si="0">IF(ISBLANK(I13),"",Multiplier*I13)</f>
        <v>265</v>
      </c>
      <c r="I13" s="44">
        <v>265</v>
      </c>
    </row>
    <row r="14" spans="1:10" x14ac:dyDescent="0.15">
      <c r="A14" s="42" t="s">
        <v>948</v>
      </c>
      <c r="B14" s="42" t="s">
        <v>169</v>
      </c>
      <c r="C14" s="43" t="s">
        <v>246</v>
      </c>
      <c r="D14" s="43">
        <v>22</v>
      </c>
      <c r="E14" s="43" t="s">
        <v>225</v>
      </c>
      <c r="F14" s="44" t="s">
        <v>622</v>
      </c>
      <c r="G14" s="80">
        <f t="shared" si="0"/>
        <v>294</v>
      </c>
      <c r="I14" s="44">
        <v>294</v>
      </c>
    </row>
    <row r="15" spans="1:10" x14ac:dyDescent="0.15">
      <c r="A15" s="42" t="s">
        <v>949</v>
      </c>
      <c r="B15" s="42" t="s">
        <v>190</v>
      </c>
      <c r="C15" s="43" t="s">
        <v>246</v>
      </c>
      <c r="D15" s="43">
        <v>16</v>
      </c>
      <c r="E15" s="43" t="s">
        <v>198</v>
      </c>
      <c r="F15" s="44" t="s">
        <v>198</v>
      </c>
      <c r="G15" s="80">
        <f t="shared" si="0"/>
        <v>291.04000000000002</v>
      </c>
      <c r="I15" s="44">
        <v>291.04000000000002</v>
      </c>
    </row>
    <row r="16" spans="1:10" x14ac:dyDescent="0.15">
      <c r="A16" s="42" t="s">
        <v>950</v>
      </c>
      <c r="B16" s="42" t="s">
        <v>157</v>
      </c>
      <c r="C16" s="45" t="s">
        <v>246</v>
      </c>
      <c r="D16" s="43">
        <v>16</v>
      </c>
      <c r="E16" s="43">
        <v>21</v>
      </c>
      <c r="F16" s="44" t="s">
        <v>203</v>
      </c>
      <c r="G16" s="80">
        <f t="shared" si="0"/>
        <v>262.14999999999998</v>
      </c>
      <c r="I16" s="44">
        <v>262.14999999999998</v>
      </c>
    </row>
    <row r="17" spans="1:9" x14ac:dyDescent="0.15">
      <c r="A17" s="42" t="s">
        <v>951</v>
      </c>
      <c r="B17" s="42" t="s">
        <v>158</v>
      </c>
      <c r="C17" s="43" t="s">
        <v>246</v>
      </c>
      <c r="D17" s="43">
        <v>28</v>
      </c>
      <c r="E17" s="43">
        <v>14</v>
      </c>
      <c r="F17" s="44" t="s">
        <v>209</v>
      </c>
      <c r="G17" s="80">
        <f t="shared" si="0"/>
        <v>277.13</v>
      </c>
      <c r="I17" s="44">
        <v>277.13</v>
      </c>
    </row>
    <row r="18" spans="1:9" x14ac:dyDescent="0.15">
      <c r="A18" s="42" t="s">
        <v>952</v>
      </c>
      <c r="B18" s="42" t="s">
        <v>193</v>
      </c>
      <c r="C18" s="43" t="s">
        <v>246</v>
      </c>
      <c r="D18" s="43">
        <v>28</v>
      </c>
      <c r="E18" s="43">
        <v>30</v>
      </c>
      <c r="F18" s="44" t="s">
        <v>178</v>
      </c>
      <c r="G18" s="80">
        <f t="shared" si="0"/>
        <v>470.8</v>
      </c>
      <c r="I18" s="44">
        <v>470.8</v>
      </c>
    </row>
    <row r="19" spans="1:9" x14ac:dyDescent="0.15">
      <c r="A19" s="42" t="s">
        <v>953</v>
      </c>
      <c r="B19" s="42" t="s">
        <v>160</v>
      </c>
      <c r="C19" s="43" t="s">
        <v>246</v>
      </c>
      <c r="D19" s="43">
        <v>16</v>
      </c>
      <c r="E19" s="43">
        <v>13</v>
      </c>
      <c r="F19" s="44" t="s">
        <v>232</v>
      </c>
      <c r="G19" s="80">
        <f t="shared" si="0"/>
        <v>251.45</v>
      </c>
      <c r="I19" s="44">
        <v>251.45</v>
      </c>
    </row>
    <row r="20" spans="1:9" x14ac:dyDescent="0.15">
      <c r="A20" s="42" t="s">
        <v>954</v>
      </c>
      <c r="B20" s="42" t="s">
        <v>182</v>
      </c>
      <c r="C20" s="43" t="s">
        <v>246</v>
      </c>
      <c r="D20" s="43">
        <v>28</v>
      </c>
      <c r="E20" s="43" t="s">
        <v>198</v>
      </c>
      <c r="F20" s="44" t="s">
        <v>198</v>
      </c>
      <c r="G20" s="80">
        <f t="shared" si="0"/>
        <v>395.9</v>
      </c>
      <c r="I20" s="44">
        <v>395.9</v>
      </c>
    </row>
    <row r="21" spans="1:9" x14ac:dyDescent="0.15">
      <c r="A21" s="42" t="s">
        <v>955</v>
      </c>
      <c r="B21" s="42" t="s">
        <v>185</v>
      </c>
      <c r="C21" s="43" t="s">
        <v>246</v>
      </c>
      <c r="D21" s="43">
        <v>34</v>
      </c>
      <c r="E21" s="43" t="s">
        <v>198</v>
      </c>
      <c r="F21" s="44" t="s">
        <v>198</v>
      </c>
      <c r="G21" s="80">
        <f t="shared" si="0"/>
        <v>398.04</v>
      </c>
      <c r="I21" s="44">
        <v>398.04</v>
      </c>
    </row>
    <row r="22" spans="1:9" x14ac:dyDescent="0.15">
      <c r="A22" s="42" t="s">
        <v>956</v>
      </c>
      <c r="B22" s="42" t="s">
        <v>186</v>
      </c>
      <c r="C22" s="43" t="s">
        <v>246</v>
      </c>
      <c r="D22" s="43">
        <v>40</v>
      </c>
      <c r="E22" s="43" t="s">
        <v>198</v>
      </c>
      <c r="F22" s="44" t="s">
        <v>198</v>
      </c>
      <c r="G22" s="80">
        <f t="shared" si="0"/>
        <v>408.74</v>
      </c>
      <c r="I22" s="44">
        <v>408.74</v>
      </c>
    </row>
    <row r="24" spans="1:9" ht="18" x14ac:dyDescent="0.15">
      <c r="A24" s="151" t="s">
        <v>758</v>
      </c>
      <c r="B24" s="151"/>
      <c r="C24" s="151"/>
      <c r="D24" s="151"/>
      <c r="E24" s="151"/>
      <c r="F24" s="151"/>
      <c r="G24" s="161">
        <v>1750</v>
      </c>
    </row>
    <row r="25" spans="1:9" ht="8" customHeight="1" x14ac:dyDescent="0.2">
      <c r="A25" s="18"/>
      <c r="B25" s="19"/>
      <c r="C25" s="19"/>
      <c r="D25" s="19"/>
      <c r="E25" s="19"/>
      <c r="F25" s="19"/>
      <c r="G25" s="79"/>
    </row>
    <row r="26" spans="1:9" x14ac:dyDescent="0.15">
      <c r="A26" s="42" t="s">
        <v>957</v>
      </c>
      <c r="B26" s="42" t="s">
        <v>155</v>
      </c>
      <c r="C26" s="43" t="s">
        <v>247</v>
      </c>
      <c r="D26" s="43">
        <v>22</v>
      </c>
      <c r="E26" s="43" t="s">
        <v>167</v>
      </c>
      <c r="F26" s="44" t="s">
        <v>167</v>
      </c>
      <c r="G26" s="80">
        <f>IF(ISBLANK(I26),"",Multiplier*I26)</f>
        <v>210</v>
      </c>
      <c r="I26" s="44">
        <v>210</v>
      </c>
    </row>
    <row r="27" spans="1:9" x14ac:dyDescent="0.15">
      <c r="A27" s="42" t="s">
        <v>958</v>
      </c>
      <c r="B27" s="42" t="s">
        <v>157</v>
      </c>
      <c r="C27" s="43" t="s">
        <v>247</v>
      </c>
      <c r="D27" s="43">
        <v>16</v>
      </c>
      <c r="E27" s="43" t="s">
        <v>553</v>
      </c>
      <c r="F27" s="44" t="s">
        <v>553</v>
      </c>
      <c r="G27" s="80">
        <f>IF(ISBLANK(I27),"",Multiplier*I27)</f>
        <v>200</v>
      </c>
      <c r="I27" s="44">
        <v>200</v>
      </c>
    </row>
    <row r="28" spans="1:9" x14ac:dyDescent="0.15">
      <c r="A28" s="42" t="s">
        <v>959</v>
      </c>
      <c r="B28" s="42" t="s">
        <v>158</v>
      </c>
      <c r="C28" s="43" t="s">
        <v>247</v>
      </c>
      <c r="D28" s="43">
        <v>28</v>
      </c>
      <c r="E28" s="43" t="s">
        <v>167</v>
      </c>
      <c r="F28" s="44" t="s">
        <v>167</v>
      </c>
      <c r="G28" s="80">
        <f>IF(ISBLANK(I28),"",Multiplier*I28)</f>
        <v>221.49</v>
      </c>
      <c r="I28" s="44">
        <v>221.49</v>
      </c>
    </row>
    <row r="29" spans="1:9" x14ac:dyDescent="0.15">
      <c r="A29" s="42" t="s">
        <v>960</v>
      </c>
      <c r="B29" s="42" t="s">
        <v>159</v>
      </c>
      <c r="C29" s="45" t="s">
        <v>248</v>
      </c>
      <c r="D29" s="43">
        <v>28</v>
      </c>
      <c r="E29" s="43" t="s">
        <v>200</v>
      </c>
      <c r="F29" s="44" t="s">
        <v>178</v>
      </c>
      <c r="G29" s="80">
        <f>IF(ISBLANK(I29),"",Multiplier*I29)</f>
        <v>481.5</v>
      </c>
      <c r="I29" s="44">
        <v>481.5</v>
      </c>
    </row>
    <row r="30" spans="1:9" x14ac:dyDescent="0.15">
      <c r="A30" s="42" t="s">
        <v>961</v>
      </c>
      <c r="B30" s="42" t="s">
        <v>160</v>
      </c>
      <c r="C30" s="43" t="s">
        <v>249</v>
      </c>
      <c r="D30" s="43">
        <v>16</v>
      </c>
      <c r="E30" s="43" t="s">
        <v>201</v>
      </c>
      <c r="F30" s="44" t="s">
        <v>202</v>
      </c>
      <c r="G30" s="80">
        <f>IF(ISBLANK(I30),"",Multiplier*I30)</f>
        <v>191.53</v>
      </c>
      <c r="I30" s="44">
        <v>191.53</v>
      </c>
    </row>
    <row r="32" spans="1:9" ht="18" x14ac:dyDescent="0.15">
      <c r="A32" s="222" t="s">
        <v>757</v>
      </c>
      <c r="B32" s="222"/>
      <c r="C32" s="222"/>
      <c r="D32" s="222"/>
      <c r="E32" s="222"/>
      <c r="F32" s="222"/>
      <c r="G32" s="222"/>
    </row>
    <row r="33" spans="1:9" ht="8" customHeight="1" x14ac:dyDescent="0.2">
      <c r="A33" s="18"/>
      <c r="B33" s="19"/>
      <c r="C33" s="19"/>
      <c r="D33" s="19"/>
      <c r="E33" s="19"/>
      <c r="F33" s="19"/>
      <c r="G33" s="79"/>
    </row>
    <row r="34" spans="1:9" x14ac:dyDescent="0.15">
      <c r="A34" s="55" t="s">
        <v>962</v>
      </c>
      <c r="B34" s="55" t="s">
        <v>155</v>
      </c>
      <c r="C34" s="56"/>
      <c r="D34" s="56"/>
      <c r="E34" s="57"/>
      <c r="F34" s="57"/>
      <c r="G34" s="80">
        <f>IF(ISBLANK(I34),"",Multiplier*I34)</f>
        <v>210</v>
      </c>
      <c r="I34" s="57">
        <v>210</v>
      </c>
    </row>
    <row r="35" spans="1:9" x14ac:dyDescent="0.15">
      <c r="A35" s="55" t="s">
        <v>963</v>
      </c>
      <c r="B35" s="55" t="s">
        <v>157</v>
      </c>
      <c r="C35" s="56"/>
      <c r="D35" s="56"/>
      <c r="E35" s="57"/>
      <c r="F35" s="57"/>
      <c r="G35" s="80">
        <f>IF(ISBLANK(I35),"",Multiplier*I35)</f>
        <v>205</v>
      </c>
      <c r="I35" s="57">
        <v>205</v>
      </c>
    </row>
    <row r="36" spans="1:9" x14ac:dyDescent="0.15">
      <c r="A36" s="55" t="s">
        <v>964</v>
      </c>
      <c r="B36" s="55" t="s">
        <v>158</v>
      </c>
      <c r="C36" s="56"/>
      <c r="D36" s="56"/>
      <c r="E36" s="57"/>
      <c r="F36" s="57"/>
      <c r="G36" s="80">
        <f>IF(ISBLANK(I36),"",Multiplier*I36)</f>
        <v>211.86</v>
      </c>
      <c r="I36" s="57">
        <v>211.86</v>
      </c>
    </row>
    <row r="37" spans="1:9" x14ac:dyDescent="0.15">
      <c r="A37" s="55" t="s">
        <v>965</v>
      </c>
      <c r="B37" s="55" t="s">
        <v>159</v>
      </c>
      <c r="C37" s="58"/>
      <c r="D37" s="56"/>
      <c r="E37" s="57"/>
      <c r="F37" s="57"/>
      <c r="G37" s="80">
        <f>IF(ISBLANK(I37),"",Multiplier*I37)</f>
        <v>406.6</v>
      </c>
      <c r="I37" s="57">
        <v>406.6</v>
      </c>
    </row>
    <row r="38" spans="1:9" x14ac:dyDescent="0.15">
      <c r="A38" s="55" t="s">
        <v>966</v>
      </c>
      <c r="B38" s="55" t="s">
        <v>160</v>
      </c>
      <c r="C38" s="56"/>
      <c r="D38" s="56"/>
      <c r="E38" s="57"/>
      <c r="F38" s="57"/>
      <c r="G38" s="80">
        <f>IF(ISBLANK(I38),"",Multiplier*I38)</f>
        <v>190.46</v>
      </c>
      <c r="I38" s="57">
        <v>190.46</v>
      </c>
    </row>
    <row r="40" spans="1:9" ht="18" x14ac:dyDescent="0.15">
      <c r="A40" s="151" t="s">
        <v>756</v>
      </c>
      <c r="B40" s="151"/>
      <c r="C40" s="151"/>
      <c r="D40" s="151"/>
      <c r="E40" s="151"/>
      <c r="F40" s="151"/>
      <c r="G40" s="161">
        <v>1700</v>
      </c>
    </row>
    <row r="41" spans="1:9" ht="8" customHeight="1" x14ac:dyDescent="0.2">
      <c r="A41" s="18"/>
      <c r="B41" s="19"/>
      <c r="C41" s="19"/>
      <c r="D41" s="19"/>
      <c r="E41" s="19"/>
      <c r="F41" s="19"/>
      <c r="G41" s="79"/>
    </row>
    <row r="42" spans="1:9" x14ac:dyDescent="0.15">
      <c r="A42" s="42" t="s">
        <v>967</v>
      </c>
      <c r="B42" s="42" t="s">
        <v>155</v>
      </c>
      <c r="C42" s="43" t="s">
        <v>247</v>
      </c>
      <c r="D42" s="43">
        <v>22</v>
      </c>
      <c r="E42" s="43" t="s">
        <v>167</v>
      </c>
      <c r="F42" s="44" t="s">
        <v>167</v>
      </c>
      <c r="G42" s="80">
        <f>IF(ISBLANK(I42),"",Multiplier*I42)</f>
        <v>139</v>
      </c>
      <c r="I42" s="44">
        <v>139</v>
      </c>
    </row>
    <row r="43" spans="1:9" x14ac:dyDescent="0.15">
      <c r="A43" s="42" t="s">
        <v>968</v>
      </c>
      <c r="B43" s="42" t="s">
        <v>157</v>
      </c>
      <c r="C43" s="43" t="s">
        <v>247</v>
      </c>
      <c r="D43" s="43">
        <v>16</v>
      </c>
      <c r="E43" s="43" t="s">
        <v>553</v>
      </c>
      <c r="F43" s="44" t="s">
        <v>553</v>
      </c>
      <c r="G43" s="80">
        <f>IF(ISBLANK(I43),"",Multiplier*I43)</f>
        <v>137</v>
      </c>
      <c r="I43" s="44">
        <v>137</v>
      </c>
    </row>
    <row r="44" spans="1:9" x14ac:dyDescent="0.15">
      <c r="A44" s="42" t="s">
        <v>969</v>
      </c>
      <c r="B44" s="42" t="s">
        <v>158</v>
      </c>
      <c r="C44" s="43" t="s">
        <v>247</v>
      </c>
      <c r="D44" s="43">
        <v>28</v>
      </c>
      <c r="E44" s="43" t="s">
        <v>167</v>
      </c>
      <c r="F44" s="44" t="s">
        <v>167</v>
      </c>
      <c r="G44" s="80">
        <f>IF(ISBLANK(I44),"",Multiplier*I44)</f>
        <v>141.24</v>
      </c>
      <c r="I44" s="44">
        <v>141.24</v>
      </c>
    </row>
    <row r="45" spans="1:9" x14ac:dyDescent="0.15">
      <c r="A45" s="42" t="s">
        <v>970</v>
      </c>
      <c r="B45" s="42" t="s">
        <v>159</v>
      </c>
      <c r="C45" s="45" t="s">
        <v>248</v>
      </c>
      <c r="D45" s="43">
        <v>28</v>
      </c>
      <c r="E45" s="43" t="s">
        <v>200</v>
      </c>
      <c r="F45" s="44" t="s">
        <v>178</v>
      </c>
      <c r="G45" s="80">
        <f>IF(ISBLANK(I45),"",Multiplier*I45)</f>
        <v>347.75</v>
      </c>
      <c r="I45" s="44">
        <v>347.75</v>
      </c>
    </row>
    <row r="46" spans="1:9" x14ac:dyDescent="0.15">
      <c r="A46" s="42" t="s">
        <v>971</v>
      </c>
      <c r="B46" s="42" t="s">
        <v>160</v>
      </c>
      <c r="C46" s="43" t="s">
        <v>249</v>
      </c>
      <c r="D46" s="43">
        <v>16</v>
      </c>
      <c r="E46" s="43" t="s">
        <v>201</v>
      </c>
      <c r="F46" s="44" t="s">
        <v>202</v>
      </c>
      <c r="G46" s="80">
        <f>IF(ISBLANK(I46),"",Multiplier*I46)</f>
        <v>126.26</v>
      </c>
      <c r="I46" s="44">
        <v>126.26</v>
      </c>
    </row>
    <row r="48" spans="1:9" ht="18" x14ac:dyDescent="0.15">
      <c r="A48" s="151" t="s">
        <v>755</v>
      </c>
      <c r="B48" s="151"/>
      <c r="C48" s="151"/>
      <c r="D48" s="151"/>
      <c r="E48" s="151"/>
      <c r="F48" s="151"/>
      <c r="G48" s="161">
        <v>8100</v>
      </c>
    </row>
    <row r="49" spans="1:9" ht="8" customHeight="1" x14ac:dyDescent="0.2">
      <c r="A49" s="18"/>
      <c r="B49" s="19"/>
      <c r="C49" s="19"/>
      <c r="D49" s="19"/>
      <c r="E49" s="19"/>
      <c r="F49" s="19"/>
      <c r="G49" s="79"/>
    </row>
    <row r="50" spans="1:9" x14ac:dyDescent="0.15">
      <c r="A50" s="42" t="s">
        <v>972</v>
      </c>
      <c r="B50" s="42" t="s">
        <v>155</v>
      </c>
      <c r="C50" s="43" t="s">
        <v>251</v>
      </c>
      <c r="D50" s="43">
        <v>18</v>
      </c>
      <c r="E50" s="44" t="s">
        <v>218</v>
      </c>
      <c r="F50" s="44" t="s">
        <v>250</v>
      </c>
      <c r="G50" s="80">
        <f t="shared" ref="G50:G56" si="1">IF(ISBLANK(I50),"",Multiplier*I50)</f>
        <v>112</v>
      </c>
      <c r="I50" s="44">
        <v>112</v>
      </c>
    </row>
    <row r="51" spans="1:9" x14ac:dyDescent="0.15">
      <c r="A51" s="42" t="s">
        <v>973</v>
      </c>
      <c r="B51" s="42" t="s">
        <v>157</v>
      </c>
      <c r="C51" s="43" t="s">
        <v>251</v>
      </c>
      <c r="D51" s="43">
        <v>16</v>
      </c>
      <c r="E51" s="44" t="s">
        <v>218</v>
      </c>
      <c r="F51" s="44" t="s">
        <v>252</v>
      </c>
      <c r="G51" s="80">
        <f t="shared" si="1"/>
        <v>123</v>
      </c>
      <c r="I51" s="44">
        <v>123</v>
      </c>
    </row>
    <row r="52" spans="1:9" x14ac:dyDescent="0.15">
      <c r="A52" s="42" t="s">
        <v>974</v>
      </c>
      <c r="B52" s="42" t="s">
        <v>158</v>
      </c>
      <c r="C52" s="43" t="s">
        <v>251</v>
      </c>
      <c r="D52" s="43">
        <v>28</v>
      </c>
      <c r="E52" s="44" t="s">
        <v>253</v>
      </c>
      <c r="F52" s="44" t="s">
        <v>250</v>
      </c>
      <c r="G52" s="80">
        <f t="shared" si="1"/>
        <v>211.86</v>
      </c>
      <c r="I52" s="44">
        <v>211.86</v>
      </c>
    </row>
    <row r="53" spans="1:9" x14ac:dyDescent="0.15">
      <c r="A53" s="42" t="s">
        <v>975</v>
      </c>
      <c r="B53" s="42" t="s">
        <v>159</v>
      </c>
      <c r="C53" s="45" t="s">
        <v>251</v>
      </c>
      <c r="D53" s="43">
        <v>28</v>
      </c>
      <c r="E53" s="44" t="s">
        <v>254</v>
      </c>
      <c r="F53" s="44" t="s">
        <v>255</v>
      </c>
      <c r="G53" s="80">
        <f t="shared" si="1"/>
        <v>449.40000000000003</v>
      </c>
      <c r="I53" s="44">
        <v>449.40000000000003</v>
      </c>
    </row>
    <row r="54" spans="1:9" x14ac:dyDescent="0.15">
      <c r="A54" s="42" t="s">
        <v>976</v>
      </c>
      <c r="B54" s="42" t="s">
        <v>256</v>
      </c>
      <c r="C54" s="43" t="s">
        <v>251</v>
      </c>
      <c r="D54" s="43">
        <v>34</v>
      </c>
      <c r="E54" s="44" t="s">
        <v>254</v>
      </c>
      <c r="F54" s="44" t="s">
        <v>255</v>
      </c>
      <c r="G54" s="80">
        <f t="shared" si="1"/>
        <v>492.20000000000005</v>
      </c>
      <c r="I54" s="44">
        <v>492.20000000000005</v>
      </c>
    </row>
    <row r="55" spans="1:9" x14ac:dyDescent="0.15">
      <c r="A55" s="42" t="s">
        <v>977</v>
      </c>
      <c r="B55" s="42" t="s">
        <v>217</v>
      </c>
      <c r="C55" s="43" t="s">
        <v>251</v>
      </c>
      <c r="D55" s="43">
        <v>16</v>
      </c>
      <c r="E55" s="44" t="s">
        <v>218</v>
      </c>
      <c r="F55" s="44" t="s">
        <v>252</v>
      </c>
      <c r="G55" s="80">
        <f t="shared" si="1"/>
        <v>119.84</v>
      </c>
      <c r="I55" s="44">
        <v>119.84</v>
      </c>
    </row>
    <row r="56" spans="1:9" x14ac:dyDescent="0.15">
      <c r="A56" s="42" t="s">
        <v>921</v>
      </c>
      <c r="B56" s="42" t="s">
        <v>182</v>
      </c>
      <c r="C56" s="43" t="s">
        <v>251</v>
      </c>
      <c r="D56" s="43">
        <v>27</v>
      </c>
      <c r="E56" s="44" t="s">
        <v>257</v>
      </c>
      <c r="F56" s="44" t="s">
        <v>258</v>
      </c>
      <c r="G56" s="80">
        <f t="shared" si="1"/>
        <v>385.20000000000005</v>
      </c>
      <c r="I56" s="44">
        <v>385.20000000000005</v>
      </c>
    </row>
  </sheetData>
  <sheetProtection sheet="1" objects="1" scenarios="1"/>
  <mergeCells count="6">
    <mergeCell ref="I7:I8"/>
    <mergeCell ref="A32:G32"/>
    <mergeCell ref="F1:G1"/>
    <mergeCell ref="F2:G2"/>
    <mergeCell ref="A4:G5"/>
    <mergeCell ref="A7:G7"/>
  </mergeCells>
  <pageMargins left="0.7" right="0.7" top="0.5" bottom="0.5" header="0.3" footer="0.3"/>
  <pageSetup scale="92" firstPageNumber="16" fitToHeight="0" orientation="portrait" useFirstPageNumber="1" r:id="rId1"/>
  <headerFooter>
    <oddFooter>&amp;C&amp;"Aptos Narrow,Regular"&amp;K000000&amp;P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FF726-2CCE-4DEC-94AC-5F81E49801CA}">
  <sheetPr codeName="Sheet10">
    <pageSetUpPr fitToPage="1"/>
  </sheetPr>
  <dimension ref="A1:Y306"/>
  <sheetViews>
    <sheetView view="pageBreakPreview" zoomScale="150" zoomScaleNormal="150" zoomScaleSheetLayoutView="150" workbookViewId="0">
      <selection activeCell="F1" sqref="F1:G1"/>
    </sheetView>
  </sheetViews>
  <sheetFormatPr baseColWidth="10" defaultColWidth="8.83203125" defaultRowHeight="15" x14ac:dyDescent="0.2"/>
  <cols>
    <col min="1" max="1" width="30.6640625" style="1" customWidth="1"/>
    <col min="2" max="2" width="24.6640625" style="3" customWidth="1"/>
    <col min="3" max="3" width="16.6640625" style="74" customWidth="1"/>
    <col min="4" max="4" width="17.1640625" style="74" customWidth="1"/>
    <col min="5" max="5" width="8.83203125" style="104" customWidth="1"/>
    <col min="6" max="7" width="19.33203125" style="104" hidden="1" customWidth="1"/>
    <col min="8" max="8" width="8.83203125" style="104" customWidth="1"/>
    <col min="9" max="15" width="8.83203125" style="104"/>
    <col min="16" max="25" width="8.83203125" style="1"/>
  </cols>
  <sheetData>
    <row r="1" spans="1:15" x14ac:dyDescent="0.2">
      <c r="D1" s="309" t="str">
        <f>UpDate</f>
        <v>9/12/2025_Rev 1709</v>
      </c>
    </row>
    <row r="3" spans="1:15" x14ac:dyDescent="0.2">
      <c r="D3" s="72"/>
    </row>
    <row r="4" spans="1:15" ht="15" customHeight="1" x14ac:dyDescent="0.2">
      <c r="A4" s="241" t="str">
        <f>IF(PriceCode="BMM","Wholesale Price List","Retail Price List")</f>
        <v>Wholesale Price List</v>
      </c>
      <c r="B4" s="241"/>
      <c r="C4" s="241"/>
      <c r="D4" s="241"/>
    </row>
    <row r="5" spans="1:15" ht="15" customHeight="1" x14ac:dyDescent="0.2">
      <c r="A5" s="241"/>
      <c r="B5" s="241"/>
      <c r="C5" s="241"/>
      <c r="D5" s="241"/>
    </row>
    <row r="6" spans="1:15" x14ac:dyDescent="0.2">
      <c r="D6" s="72" t="str">
        <f>PriceCode</f>
        <v>BMM</v>
      </c>
    </row>
    <row r="7" spans="1:15" ht="35" customHeight="1" x14ac:dyDescent="0.2">
      <c r="A7" s="242" t="s">
        <v>678</v>
      </c>
      <c r="B7" s="242"/>
      <c r="C7" s="242"/>
      <c r="D7" s="242"/>
      <c r="F7" s="266" t="s">
        <v>694</v>
      </c>
      <c r="G7" s="267"/>
    </row>
    <row r="8" spans="1:15" ht="17.5" customHeight="1" x14ac:dyDescent="0.2">
      <c r="A8" s="235" t="s">
        <v>679</v>
      </c>
      <c r="B8" s="235"/>
      <c r="C8" s="235"/>
      <c r="D8" s="235"/>
      <c r="F8" s="267"/>
      <c r="G8" s="267"/>
    </row>
    <row r="9" spans="1:15" ht="17.5" customHeight="1" x14ac:dyDescent="0.2">
      <c r="A9" s="7"/>
      <c r="B9" s="8"/>
      <c r="C9" s="75"/>
      <c r="D9" s="75"/>
    </row>
    <row r="10" spans="1:15" s="1" customFormat="1" ht="46" customHeight="1" x14ac:dyDescent="0.15">
      <c r="A10" s="114" t="s">
        <v>33</v>
      </c>
      <c r="B10" s="114" t="s">
        <v>0</v>
      </c>
      <c r="C10" s="115" t="s">
        <v>111</v>
      </c>
      <c r="D10" s="115" t="s">
        <v>689</v>
      </c>
      <c r="E10" s="104"/>
      <c r="F10" s="105" t="s">
        <v>111</v>
      </c>
      <c r="G10" s="105" t="s">
        <v>714</v>
      </c>
      <c r="H10" s="104"/>
      <c r="I10" s="104"/>
      <c r="J10" s="104"/>
      <c r="K10" s="104"/>
      <c r="L10" s="104"/>
      <c r="M10" s="104"/>
      <c r="N10" s="104"/>
      <c r="O10" s="104"/>
    </row>
    <row r="11" spans="1:15" ht="17.5" customHeight="1" x14ac:dyDescent="0.2"/>
    <row r="12" spans="1:15" s="1" customFormat="1" ht="18" x14ac:dyDescent="0.15">
      <c r="A12" s="222" t="s">
        <v>775</v>
      </c>
      <c r="B12" s="222"/>
      <c r="C12" s="222"/>
      <c r="D12" s="222"/>
      <c r="E12" s="104"/>
      <c r="F12" s="104"/>
      <c r="G12" s="104"/>
      <c r="H12" s="104"/>
      <c r="I12" s="104"/>
      <c r="J12" s="104"/>
      <c r="K12" s="104"/>
      <c r="L12" s="104"/>
      <c r="M12" s="104"/>
      <c r="N12" s="104"/>
      <c r="O12" s="104"/>
    </row>
    <row r="13" spans="1:15" s="1" customFormat="1" ht="7" customHeight="1" x14ac:dyDescent="0.15">
      <c r="A13" s="6"/>
      <c r="B13" s="9"/>
      <c r="C13" s="76"/>
      <c r="D13" s="76"/>
      <c r="E13" s="104"/>
      <c r="F13" s="104"/>
      <c r="G13" s="104"/>
      <c r="H13" s="104"/>
      <c r="I13" s="104"/>
      <c r="J13" s="104"/>
      <c r="K13" s="104"/>
      <c r="L13" s="104"/>
      <c r="M13" s="104"/>
      <c r="N13" s="104"/>
      <c r="O13" s="104"/>
    </row>
    <row r="14" spans="1:15" s="1" customFormat="1" ht="14.5" customHeight="1" x14ac:dyDescent="0.15">
      <c r="A14" s="5" t="s">
        <v>682</v>
      </c>
      <c r="B14" s="9"/>
      <c r="C14" s="76"/>
      <c r="D14" s="76"/>
      <c r="E14" s="104"/>
      <c r="F14" s="104"/>
      <c r="G14" s="104"/>
      <c r="H14" s="104"/>
      <c r="I14" s="104"/>
      <c r="J14" s="104"/>
      <c r="K14" s="104"/>
      <c r="L14" s="104"/>
      <c r="M14" s="104"/>
      <c r="N14" s="104"/>
      <c r="O14" s="104"/>
    </row>
    <row r="15" spans="1:15" s="1" customFormat="1" ht="14" x14ac:dyDescent="0.15">
      <c r="A15" s="35" t="s">
        <v>680</v>
      </c>
      <c r="B15" s="36" t="s">
        <v>1033</v>
      </c>
      <c r="C15" s="77">
        <f t="shared" ref="C15:C26" si="0">IF(ISBLANK(F15),"",Multiplier*F15)</f>
        <v>216</v>
      </c>
      <c r="D15" s="127">
        <f t="shared" ref="D15:D26" si="1">IF(ISBLANK(G15),"",Multiplier*G15)</f>
        <v>267</v>
      </c>
      <c r="E15" s="104"/>
      <c r="F15" s="106">
        <v>216</v>
      </c>
      <c r="G15" s="106">
        <v>267</v>
      </c>
      <c r="H15" s="104"/>
      <c r="I15" s="104"/>
      <c r="J15" s="104"/>
      <c r="K15" s="104"/>
      <c r="L15" s="104"/>
      <c r="M15" s="104"/>
      <c r="N15" s="104"/>
      <c r="O15" s="104"/>
    </row>
    <row r="16" spans="1:15" s="1" customFormat="1" ht="14" x14ac:dyDescent="0.15">
      <c r="A16" s="35" t="s">
        <v>681</v>
      </c>
      <c r="B16" s="36"/>
      <c r="C16" s="77">
        <f t="shared" si="0"/>
        <v>240</v>
      </c>
      <c r="D16" s="127">
        <f t="shared" si="1"/>
        <v>290</v>
      </c>
      <c r="E16" s="104"/>
      <c r="F16" s="106">
        <v>240</v>
      </c>
      <c r="G16" s="106">
        <v>290</v>
      </c>
      <c r="H16" s="104"/>
      <c r="I16" s="104"/>
      <c r="J16" s="104"/>
      <c r="K16" s="104"/>
      <c r="L16" s="104"/>
      <c r="M16" s="104"/>
      <c r="N16" s="104"/>
      <c r="O16" s="104"/>
    </row>
    <row r="17" spans="1:15" s="1" customFormat="1" x14ac:dyDescent="0.15">
      <c r="A17" s="35" t="s">
        <v>995</v>
      </c>
      <c r="B17" s="36"/>
      <c r="C17" s="269">
        <f t="shared" ref="C17:C18" si="2">IF(ISBLANK(F17),"",Multiplier*F17)</f>
        <v>30</v>
      </c>
      <c r="D17" s="270"/>
      <c r="E17" s="104"/>
      <c r="F17" s="158">
        <v>30</v>
      </c>
      <c r="G17" s="158"/>
      <c r="H17" s="104"/>
      <c r="I17" s="104"/>
      <c r="J17" s="104"/>
      <c r="K17" s="104"/>
      <c r="L17" s="104"/>
      <c r="M17" s="104"/>
      <c r="N17" s="104"/>
      <c r="O17" s="104"/>
    </row>
    <row r="18" spans="1:15" s="1" customFormat="1" x14ac:dyDescent="0.15">
      <c r="A18" s="35" t="s">
        <v>996</v>
      </c>
      <c r="B18" s="36"/>
      <c r="C18" s="269">
        <f t="shared" si="2"/>
        <v>50</v>
      </c>
      <c r="D18" s="270"/>
      <c r="E18" s="104"/>
      <c r="F18" s="159">
        <v>50</v>
      </c>
      <c r="G18" s="158"/>
      <c r="H18" s="104"/>
      <c r="I18" s="104"/>
      <c r="J18" s="104"/>
      <c r="K18" s="104"/>
      <c r="L18" s="104"/>
      <c r="M18" s="104"/>
      <c r="N18" s="104"/>
      <c r="O18" s="104"/>
    </row>
    <row r="19" spans="1:15" s="1" customFormat="1" ht="14" x14ac:dyDescent="0.15">
      <c r="B19" s="3"/>
      <c r="C19" s="74"/>
      <c r="D19" s="126"/>
      <c r="E19" s="104"/>
      <c r="F19" s="158"/>
      <c r="G19" s="158"/>
      <c r="H19" s="104"/>
      <c r="I19" s="104"/>
      <c r="J19" s="104"/>
      <c r="K19" s="104"/>
      <c r="L19" s="104"/>
      <c r="M19" s="104"/>
      <c r="N19" s="104"/>
      <c r="O19" s="104"/>
    </row>
    <row r="20" spans="1:15" s="1" customFormat="1" ht="14.5" customHeight="1" x14ac:dyDescent="0.15">
      <c r="A20" s="5" t="s">
        <v>683</v>
      </c>
      <c r="B20" s="3"/>
      <c r="C20" s="74" t="str">
        <f t="shared" si="0"/>
        <v/>
      </c>
      <c r="D20" s="126" t="str">
        <f t="shared" si="1"/>
        <v/>
      </c>
      <c r="E20" s="104"/>
      <c r="F20" s="104"/>
      <c r="G20" s="104"/>
      <c r="H20" s="104"/>
      <c r="I20" s="104"/>
      <c r="J20" s="104"/>
      <c r="K20" s="104"/>
      <c r="L20" s="104"/>
      <c r="M20" s="104"/>
      <c r="N20" s="104"/>
      <c r="O20" s="104"/>
    </row>
    <row r="21" spans="1:15" s="1" customFormat="1" ht="14" x14ac:dyDescent="0.15">
      <c r="A21" s="35" t="s">
        <v>684</v>
      </c>
      <c r="B21" s="36"/>
      <c r="C21" s="77">
        <f t="shared" si="0"/>
        <v>267</v>
      </c>
      <c r="D21" s="127">
        <f t="shared" si="1"/>
        <v>322</v>
      </c>
      <c r="E21" s="104"/>
      <c r="F21" s="106">
        <v>267</v>
      </c>
      <c r="G21" s="106">
        <v>322</v>
      </c>
      <c r="H21" s="104"/>
      <c r="I21" s="104"/>
      <c r="J21" s="104"/>
      <c r="K21" s="104"/>
      <c r="L21" s="104"/>
      <c r="M21" s="104"/>
      <c r="N21" s="104"/>
      <c r="O21" s="104"/>
    </row>
    <row r="22" spans="1:15" s="1" customFormat="1" ht="14" x14ac:dyDescent="0.15">
      <c r="A22" s="35" t="s">
        <v>685</v>
      </c>
      <c r="B22" s="36"/>
      <c r="C22" s="77">
        <f t="shared" si="0"/>
        <v>292</v>
      </c>
      <c r="D22" s="127">
        <f t="shared" si="1"/>
        <v>346</v>
      </c>
      <c r="E22" s="104"/>
      <c r="F22" s="106">
        <v>292</v>
      </c>
      <c r="G22" s="106">
        <v>346</v>
      </c>
      <c r="H22" s="104"/>
      <c r="I22" s="104"/>
      <c r="J22" s="104"/>
      <c r="K22" s="104"/>
      <c r="L22" s="104"/>
      <c r="M22" s="104"/>
      <c r="N22" s="104"/>
      <c r="O22" s="104"/>
    </row>
    <row r="23" spans="1:15" s="1" customFormat="1" ht="14" x14ac:dyDescent="0.15">
      <c r="B23" s="3"/>
      <c r="C23" s="74" t="str">
        <f t="shared" si="0"/>
        <v/>
      </c>
      <c r="D23" s="126" t="str">
        <f t="shared" si="1"/>
        <v/>
      </c>
      <c r="E23" s="104"/>
      <c r="F23" s="104"/>
      <c r="G23" s="104"/>
      <c r="H23" s="104"/>
      <c r="I23" s="104"/>
      <c r="J23" s="104"/>
      <c r="K23" s="104"/>
      <c r="L23" s="104"/>
      <c r="M23" s="104"/>
      <c r="N23" s="104"/>
      <c r="O23" s="104"/>
    </row>
    <row r="24" spans="1:15" s="1" customFormat="1" ht="14.5" customHeight="1" x14ac:dyDescent="0.15">
      <c r="A24" s="5" t="s">
        <v>686</v>
      </c>
      <c r="B24" s="3"/>
      <c r="C24" s="74" t="str">
        <f t="shared" si="0"/>
        <v/>
      </c>
      <c r="D24" s="126" t="str">
        <f t="shared" si="1"/>
        <v/>
      </c>
      <c r="E24" s="104"/>
      <c r="F24" s="104"/>
      <c r="G24" s="104"/>
      <c r="H24" s="104"/>
      <c r="I24" s="104"/>
      <c r="J24" s="104"/>
      <c r="K24" s="104"/>
      <c r="L24" s="104"/>
      <c r="M24" s="104"/>
      <c r="N24" s="104"/>
      <c r="O24" s="104"/>
    </row>
    <row r="25" spans="1:15" s="1" customFormat="1" ht="14" x14ac:dyDescent="0.15">
      <c r="A25" s="35" t="s">
        <v>687</v>
      </c>
      <c r="B25" s="36"/>
      <c r="C25" s="77">
        <f t="shared" si="0"/>
        <v>311</v>
      </c>
      <c r="D25" s="127">
        <f t="shared" si="1"/>
        <v>371</v>
      </c>
      <c r="E25" s="104"/>
      <c r="F25" s="106">
        <v>311</v>
      </c>
      <c r="G25" s="106">
        <v>371</v>
      </c>
      <c r="H25" s="104"/>
      <c r="I25" s="104"/>
      <c r="J25" s="104"/>
      <c r="K25" s="104"/>
      <c r="L25" s="104"/>
      <c r="M25" s="104"/>
      <c r="N25" s="104"/>
      <c r="O25" s="104"/>
    </row>
    <row r="26" spans="1:15" s="1" customFormat="1" ht="14" x14ac:dyDescent="0.15">
      <c r="A26" s="35" t="s">
        <v>688</v>
      </c>
      <c r="B26" s="36"/>
      <c r="C26" s="77">
        <f t="shared" si="0"/>
        <v>342</v>
      </c>
      <c r="D26" s="127">
        <f t="shared" si="1"/>
        <v>396</v>
      </c>
      <c r="E26" s="104"/>
      <c r="F26" s="106">
        <v>342</v>
      </c>
      <c r="G26" s="106">
        <v>396</v>
      </c>
      <c r="H26" s="104"/>
      <c r="I26" s="104"/>
      <c r="J26" s="104"/>
      <c r="K26" s="104"/>
      <c r="L26" s="104"/>
      <c r="M26" s="104"/>
      <c r="N26" s="104"/>
      <c r="O26" s="104"/>
    </row>
    <row r="27" spans="1:15" x14ac:dyDescent="0.2">
      <c r="C27" s="21"/>
      <c r="D27" s="65"/>
      <c r="F27" s="157"/>
    </row>
    <row r="28" spans="1:15" s="1" customFormat="1" ht="18" x14ac:dyDescent="0.15">
      <c r="A28" s="222" t="s">
        <v>776</v>
      </c>
      <c r="B28" s="222"/>
      <c r="C28" s="222"/>
      <c r="D28" s="222"/>
      <c r="E28" s="104"/>
      <c r="F28" s="104"/>
      <c r="G28" s="104"/>
      <c r="H28" s="104"/>
      <c r="I28" s="104"/>
      <c r="J28" s="104"/>
      <c r="K28" s="104"/>
      <c r="L28" s="104"/>
      <c r="M28" s="104"/>
      <c r="N28" s="104"/>
      <c r="O28" s="104"/>
    </row>
    <row r="29" spans="1:15" s="1" customFormat="1" ht="7" customHeight="1" x14ac:dyDescent="0.15">
      <c r="A29" s="6"/>
      <c r="B29" s="9"/>
      <c r="C29" s="76"/>
      <c r="D29" s="76"/>
      <c r="E29" s="104"/>
      <c r="F29" s="104"/>
      <c r="G29" s="104"/>
      <c r="H29" s="104"/>
      <c r="I29" s="104"/>
      <c r="J29" s="104"/>
      <c r="K29" s="104"/>
      <c r="L29" s="104"/>
      <c r="M29" s="104"/>
      <c r="N29" s="104"/>
      <c r="O29" s="104"/>
    </row>
    <row r="30" spans="1:15" s="1" customFormat="1" ht="14" x14ac:dyDescent="0.15">
      <c r="A30" s="5" t="s">
        <v>692</v>
      </c>
      <c r="B30" s="3"/>
      <c r="C30" s="74"/>
      <c r="D30" s="74"/>
      <c r="E30" s="104"/>
      <c r="F30" s="104"/>
      <c r="G30" s="104"/>
      <c r="H30" s="104"/>
      <c r="I30" s="104"/>
      <c r="J30" s="104"/>
      <c r="K30" s="104"/>
      <c r="L30" s="104"/>
      <c r="M30" s="104"/>
      <c r="N30" s="104"/>
      <c r="O30" s="104"/>
    </row>
    <row r="31" spans="1:15" s="1" customFormat="1" ht="14" x14ac:dyDescent="0.15">
      <c r="A31" s="35" t="s">
        <v>690</v>
      </c>
      <c r="B31" s="36" t="s">
        <v>1184</v>
      </c>
      <c r="C31" s="77">
        <f t="shared" ref="C31:D34" si="3">IF(ISBLANK(F31),"",Multiplier*F31)</f>
        <v>262</v>
      </c>
      <c r="D31" s="127">
        <f t="shared" si="3"/>
        <v>273</v>
      </c>
      <c r="E31" s="104"/>
      <c r="F31" s="106">
        <v>262</v>
      </c>
      <c r="G31" s="106">
        <v>273</v>
      </c>
      <c r="H31" s="104"/>
      <c r="I31" s="104"/>
      <c r="J31" s="104"/>
      <c r="K31" s="104"/>
      <c r="L31" s="104"/>
      <c r="M31" s="104"/>
      <c r="N31" s="104"/>
      <c r="O31" s="104"/>
    </row>
    <row r="32" spans="1:15" s="1" customFormat="1" ht="14" x14ac:dyDescent="0.15">
      <c r="A32" s="34"/>
      <c r="B32" s="36"/>
      <c r="C32" s="77"/>
      <c r="D32" s="127"/>
      <c r="E32" s="104"/>
      <c r="F32" s="106"/>
      <c r="G32" s="106"/>
      <c r="H32" s="104"/>
      <c r="I32" s="104"/>
      <c r="J32" s="104"/>
      <c r="K32" s="104"/>
      <c r="L32" s="104"/>
      <c r="M32" s="104"/>
      <c r="N32" s="104"/>
      <c r="O32" s="104"/>
    </row>
    <row r="33" spans="1:25" s="1" customFormat="1" ht="14" x14ac:dyDescent="0.15">
      <c r="A33" s="5" t="s">
        <v>693</v>
      </c>
      <c r="B33" s="59"/>
      <c r="C33" s="83" t="str">
        <f t="shared" si="3"/>
        <v/>
      </c>
      <c r="D33" s="132" t="str">
        <f t="shared" si="3"/>
        <v/>
      </c>
      <c r="E33" s="104"/>
      <c r="F33" s="104"/>
      <c r="G33" s="104"/>
      <c r="H33" s="104"/>
      <c r="I33" s="104"/>
      <c r="J33" s="104"/>
      <c r="K33" s="104"/>
      <c r="L33" s="104"/>
      <c r="M33" s="104"/>
      <c r="N33" s="104"/>
      <c r="O33" s="104"/>
    </row>
    <row r="34" spans="1:25" s="1" customFormat="1" ht="14" x14ac:dyDescent="0.15">
      <c r="A34" s="35" t="s">
        <v>691</v>
      </c>
      <c r="B34" s="36" t="s">
        <v>1184</v>
      </c>
      <c r="C34" s="77">
        <f t="shared" si="3"/>
        <v>393</v>
      </c>
      <c r="D34" s="127">
        <f t="shared" si="3"/>
        <v>404</v>
      </c>
      <c r="E34" s="104"/>
      <c r="F34" s="106">
        <v>393</v>
      </c>
      <c r="G34" s="106">
        <v>404</v>
      </c>
      <c r="H34" s="104"/>
      <c r="I34" s="104"/>
      <c r="J34" s="104"/>
      <c r="K34" s="104"/>
      <c r="L34" s="104"/>
      <c r="M34" s="104"/>
      <c r="N34" s="104"/>
      <c r="O34" s="104"/>
    </row>
    <row r="35" spans="1:25" s="1" customFormat="1" ht="14" x14ac:dyDescent="0.15">
      <c r="A35" s="34"/>
      <c r="B35" s="36"/>
      <c r="C35" s="77" t="str">
        <f t="shared" ref="C35" si="4">IF(ISBLANK(F35),"",Multiplier*F35)</f>
        <v/>
      </c>
      <c r="D35" s="127" t="str">
        <f t="shared" ref="D35" si="5">IF(ISBLANK(G35),"",Multiplier*G35)</f>
        <v/>
      </c>
      <c r="E35" s="104"/>
      <c r="F35" s="106"/>
      <c r="G35" s="106"/>
      <c r="H35" s="104"/>
      <c r="I35" s="104"/>
      <c r="J35" s="104"/>
      <c r="K35" s="104"/>
      <c r="L35" s="104"/>
      <c r="M35" s="104"/>
      <c r="N35" s="104"/>
      <c r="O35" s="104"/>
    </row>
    <row r="36" spans="1:25" s="1" customFormat="1" x14ac:dyDescent="0.15">
      <c r="A36" s="116" t="s">
        <v>1185</v>
      </c>
      <c r="B36" s="118" t="s">
        <v>1186</v>
      </c>
      <c r="C36" s="119">
        <v>0</v>
      </c>
      <c r="D36" s="119">
        <v>0</v>
      </c>
      <c r="E36" s="104"/>
      <c r="F36" s="158"/>
      <c r="G36" s="158"/>
      <c r="H36" s="104"/>
      <c r="I36" s="104"/>
      <c r="J36" s="104"/>
      <c r="K36" s="104"/>
      <c r="L36" s="104"/>
      <c r="M36" s="104"/>
      <c r="N36" s="104"/>
      <c r="O36" s="104"/>
    </row>
    <row r="37" spans="1:25" s="104" customFormat="1" ht="14" x14ac:dyDescent="0.15">
      <c r="A37" s="19"/>
      <c r="B37" s="118"/>
      <c r="C37" s="119"/>
      <c r="D37" s="119"/>
    </row>
    <row r="38" spans="1:25" s="104" customFormat="1" ht="50" customHeight="1" x14ac:dyDescent="0.15">
      <c r="A38" s="268" t="s">
        <v>748</v>
      </c>
      <c r="B38" s="268"/>
      <c r="C38" s="268"/>
      <c r="D38" s="268"/>
    </row>
    <row r="39" spans="1:25" s="104" customFormat="1" ht="14" x14ac:dyDescent="0.15">
      <c r="A39" s="19"/>
      <c r="B39" s="118"/>
      <c r="C39" s="119"/>
      <c r="D39" s="119"/>
    </row>
    <row r="40" spans="1:25" s="104" customFormat="1" ht="14" x14ac:dyDescent="0.15">
      <c r="B40" s="107"/>
      <c r="C40" s="108"/>
      <c r="D40" s="108"/>
    </row>
    <row r="41" spans="1:25" s="109" customFormat="1" x14ac:dyDescent="0.2">
      <c r="A41"/>
      <c r="B41" s="107"/>
      <c r="C41" s="108"/>
      <c r="D41" s="108"/>
      <c r="E41" s="104"/>
      <c r="F41" s="104"/>
      <c r="G41" s="104"/>
      <c r="H41" s="104"/>
      <c r="I41" s="104"/>
      <c r="J41" s="104"/>
      <c r="K41" s="104"/>
      <c r="L41" s="104"/>
      <c r="M41" s="104"/>
      <c r="N41" s="104"/>
      <c r="O41" s="104"/>
      <c r="P41" s="104"/>
      <c r="Q41" s="104"/>
      <c r="R41" s="104"/>
      <c r="S41" s="104"/>
      <c r="T41" s="104"/>
      <c r="U41" s="104"/>
      <c r="V41" s="104"/>
      <c r="W41" s="104"/>
      <c r="X41" s="104"/>
      <c r="Y41" s="104"/>
    </row>
    <row r="42" spans="1:25" s="109" customFormat="1" x14ac:dyDescent="0.2">
      <c r="A42" s="104"/>
      <c r="B42" s="107"/>
      <c r="C42" s="108"/>
      <c r="D42" s="108"/>
      <c r="E42" s="104"/>
      <c r="F42" s="104"/>
      <c r="G42" s="104"/>
      <c r="H42" s="104"/>
      <c r="I42" s="104"/>
      <c r="J42" s="104"/>
      <c r="K42" s="104"/>
      <c r="L42" s="104"/>
      <c r="M42" s="104"/>
      <c r="N42" s="104"/>
      <c r="O42" s="104"/>
      <c r="P42" s="104"/>
      <c r="Q42" s="104"/>
      <c r="R42" s="104"/>
      <c r="S42" s="104"/>
      <c r="T42" s="104"/>
      <c r="U42" s="104"/>
      <c r="V42" s="104"/>
      <c r="W42" s="104"/>
      <c r="X42" s="104"/>
      <c r="Y42" s="104"/>
    </row>
    <row r="43" spans="1:25" s="109" customFormat="1" x14ac:dyDescent="0.2">
      <c r="A43" s="104"/>
      <c r="B43" s="107"/>
      <c r="C43" s="108"/>
      <c r="D43" s="108"/>
      <c r="E43" s="104"/>
      <c r="F43" s="104"/>
      <c r="G43" s="104"/>
      <c r="H43" s="104"/>
      <c r="I43" s="104"/>
      <c r="J43" s="104"/>
      <c r="K43" s="104"/>
      <c r="L43" s="104"/>
      <c r="M43" s="104"/>
      <c r="N43" s="104"/>
      <c r="O43" s="104"/>
      <c r="P43" s="104"/>
      <c r="Q43" s="104"/>
      <c r="R43" s="104"/>
      <c r="S43" s="104"/>
      <c r="T43" s="104"/>
      <c r="U43" s="104"/>
      <c r="V43" s="104"/>
      <c r="W43" s="104"/>
      <c r="X43" s="104"/>
      <c r="Y43" s="104"/>
    </row>
    <row r="44" spans="1:25" s="109" customFormat="1" x14ac:dyDescent="0.2">
      <c r="A44" s="104"/>
      <c r="B44" s="107"/>
      <c r="C44" s="108"/>
      <c r="D44" s="108"/>
      <c r="E44" s="104"/>
      <c r="F44" s="104"/>
      <c r="G44" s="104"/>
      <c r="H44" s="104"/>
      <c r="I44" s="104"/>
      <c r="J44" s="104"/>
      <c r="K44" s="104"/>
      <c r="L44" s="104"/>
      <c r="M44" s="104"/>
      <c r="N44" s="104"/>
      <c r="O44" s="104"/>
      <c r="P44" s="104"/>
      <c r="Q44" s="104"/>
      <c r="R44" s="104"/>
      <c r="S44" s="104"/>
      <c r="T44" s="104"/>
      <c r="U44" s="104"/>
      <c r="V44" s="104"/>
      <c r="W44" s="104"/>
      <c r="X44" s="104"/>
      <c r="Y44" s="104"/>
    </row>
    <row r="45" spans="1:25" s="109" customFormat="1" x14ac:dyDescent="0.2">
      <c r="A45" s="104"/>
      <c r="B45" s="107"/>
      <c r="C45" s="108"/>
      <c r="D45" s="108"/>
      <c r="E45" s="104"/>
      <c r="F45" s="104"/>
      <c r="G45" s="104"/>
      <c r="H45" s="104"/>
      <c r="I45" s="104"/>
      <c r="J45" s="104"/>
      <c r="K45" s="104"/>
      <c r="L45" s="104"/>
      <c r="M45" s="104"/>
      <c r="N45" s="104"/>
      <c r="O45" s="104"/>
      <c r="P45" s="104"/>
      <c r="Q45" s="104"/>
      <c r="R45" s="104"/>
      <c r="S45" s="104"/>
      <c r="T45" s="104"/>
      <c r="U45" s="104"/>
      <c r="V45" s="104"/>
      <c r="W45" s="104"/>
      <c r="X45" s="104"/>
      <c r="Y45" s="104"/>
    </row>
    <row r="46" spans="1:25" s="109" customFormat="1" x14ac:dyDescent="0.2">
      <c r="A46" s="104"/>
      <c r="B46" s="107"/>
      <c r="C46" s="108"/>
      <c r="D46" s="108"/>
      <c r="E46" s="104"/>
      <c r="F46" s="104"/>
      <c r="G46" s="104"/>
      <c r="H46" s="104"/>
      <c r="I46" s="104"/>
      <c r="J46" s="104"/>
      <c r="K46" s="104"/>
      <c r="L46" s="104"/>
      <c r="M46" s="104"/>
      <c r="N46" s="104"/>
      <c r="O46" s="104"/>
      <c r="P46" s="104"/>
      <c r="Q46" s="104"/>
      <c r="R46" s="104"/>
      <c r="S46" s="104"/>
      <c r="T46" s="104"/>
      <c r="U46" s="104"/>
      <c r="V46" s="104"/>
      <c r="W46" s="104"/>
      <c r="X46" s="104"/>
      <c r="Y46" s="104"/>
    </row>
    <row r="47" spans="1:25" s="109" customFormat="1" x14ac:dyDescent="0.2">
      <c r="A47" s="104"/>
      <c r="B47" s="107"/>
      <c r="C47" s="108"/>
      <c r="D47" s="108"/>
      <c r="E47" s="104"/>
      <c r="F47" s="104"/>
      <c r="G47" s="104"/>
      <c r="H47" s="104"/>
      <c r="I47" s="104"/>
      <c r="J47" s="104"/>
      <c r="K47" s="104"/>
      <c r="L47" s="104"/>
      <c r="M47" s="104"/>
      <c r="N47" s="104"/>
      <c r="O47" s="104"/>
      <c r="P47" s="104"/>
      <c r="Q47" s="104"/>
      <c r="R47" s="104"/>
      <c r="S47" s="104"/>
      <c r="T47" s="104"/>
      <c r="U47" s="104"/>
      <c r="V47" s="104"/>
      <c r="W47" s="104"/>
      <c r="X47" s="104"/>
      <c r="Y47" s="104"/>
    </row>
    <row r="48" spans="1:25" s="109" customFormat="1" x14ac:dyDescent="0.2">
      <c r="A48" s="104"/>
      <c r="B48" s="107"/>
      <c r="C48" s="108"/>
      <c r="D48" s="108"/>
      <c r="E48" s="104"/>
      <c r="F48" s="104"/>
      <c r="G48" s="104"/>
      <c r="H48" s="104"/>
      <c r="I48" s="104"/>
      <c r="J48" s="104"/>
      <c r="K48" s="104"/>
      <c r="L48" s="104"/>
      <c r="M48" s="104"/>
      <c r="N48" s="104"/>
      <c r="O48" s="104"/>
      <c r="P48" s="104"/>
      <c r="Q48" s="104"/>
      <c r="R48" s="104"/>
      <c r="S48" s="104"/>
      <c r="T48" s="104"/>
      <c r="U48" s="104"/>
      <c r="V48" s="104"/>
      <c r="W48" s="104"/>
      <c r="X48" s="104"/>
      <c r="Y48" s="104"/>
    </row>
    <row r="49" spans="1:25" s="109" customFormat="1" x14ac:dyDescent="0.2">
      <c r="A49" s="104"/>
      <c r="B49" s="107"/>
      <c r="C49" s="108"/>
      <c r="D49" s="108"/>
      <c r="E49" s="104"/>
      <c r="F49" s="104"/>
      <c r="G49" s="104"/>
      <c r="H49" s="104"/>
      <c r="I49" s="104"/>
      <c r="J49" s="104"/>
      <c r="K49" s="104"/>
      <c r="L49" s="104"/>
      <c r="M49" s="104"/>
      <c r="N49" s="104"/>
      <c r="O49" s="104"/>
      <c r="P49" s="104"/>
      <c r="Q49" s="104"/>
      <c r="R49" s="104"/>
      <c r="S49" s="104"/>
      <c r="T49" s="104"/>
      <c r="U49" s="104"/>
      <c r="V49" s="104"/>
      <c r="W49" s="104"/>
      <c r="X49" s="104"/>
      <c r="Y49" s="104"/>
    </row>
    <row r="50" spans="1:25" s="109" customFormat="1" x14ac:dyDescent="0.2">
      <c r="A50" s="104"/>
      <c r="B50" s="107"/>
      <c r="C50" s="108"/>
      <c r="D50" s="108"/>
      <c r="E50" s="104"/>
      <c r="F50" s="104"/>
      <c r="G50" s="104"/>
      <c r="H50" s="104"/>
      <c r="I50" s="104"/>
      <c r="J50" s="104"/>
      <c r="K50" s="104"/>
      <c r="L50" s="104"/>
      <c r="M50" s="104"/>
      <c r="N50" s="104"/>
      <c r="O50" s="104"/>
      <c r="P50" s="104"/>
      <c r="Q50" s="104"/>
      <c r="R50" s="104"/>
      <c r="S50" s="104"/>
      <c r="T50" s="104"/>
      <c r="U50" s="104"/>
      <c r="V50" s="104"/>
      <c r="W50" s="104"/>
      <c r="X50" s="104"/>
      <c r="Y50" s="104"/>
    </row>
    <row r="51" spans="1:25" s="109" customFormat="1" x14ac:dyDescent="0.2">
      <c r="A51" s="104"/>
      <c r="B51" s="107"/>
      <c r="C51" s="108"/>
      <c r="D51" s="108"/>
      <c r="E51" s="104"/>
      <c r="F51" s="104"/>
      <c r="G51" s="104"/>
      <c r="H51" s="104"/>
      <c r="I51" s="104"/>
      <c r="J51" s="104"/>
      <c r="K51" s="104"/>
      <c r="L51" s="104"/>
      <c r="M51" s="104"/>
      <c r="N51" s="104"/>
      <c r="O51" s="104"/>
      <c r="P51" s="104"/>
      <c r="Q51" s="104"/>
      <c r="R51" s="104"/>
      <c r="S51" s="104"/>
      <c r="T51" s="104"/>
      <c r="U51" s="104"/>
      <c r="V51" s="104"/>
      <c r="W51" s="104"/>
      <c r="X51" s="104"/>
      <c r="Y51" s="104"/>
    </row>
    <row r="52" spans="1:25" s="109" customFormat="1" x14ac:dyDescent="0.2">
      <c r="A52" s="104"/>
      <c r="B52" s="107"/>
      <c r="C52" s="108"/>
      <c r="D52" s="108"/>
      <c r="E52" s="104"/>
      <c r="F52" s="104"/>
      <c r="G52" s="104"/>
      <c r="H52" s="104"/>
      <c r="I52" s="104"/>
      <c r="J52" s="104"/>
      <c r="K52" s="104"/>
      <c r="L52" s="104"/>
      <c r="M52" s="104"/>
      <c r="N52" s="104"/>
      <c r="O52" s="104"/>
      <c r="P52" s="104"/>
      <c r="Q52" s="104"/>
      <c r="R52" s="104"/>
      <c r="S52" s="104"/>
      <c r="T52" s="104"/>
      <c r="U52" s="104"/>
      <c r="V52" s="104"/>
      <c r="W52" s="104"/>
      <c r="X52" s="104"/>
      <c r="Y52" s="104"/>
    </row>
    <row r="53" spans="1:25" s="109" customFormat="1" x14ac:dyDescent="0.2">
      <c r="A53" s="104"/>
      <c r="B53" s="107"/>
      <c r="C53" s="108"/>
      <c r="D53" s="108"/>
      <c r="E53" s="104"/>
      <c r="F53" s="104"/>
      <c r="G53" s="104"/>
      <c r="H53" s="104"/>
      <c r="I53" s="104"/>
      <c r="J53" s="104"/>
      <c r="K53" s="104"/>
      <c r="L53" s="104"/>
      <c r="M53" s="104"/>
      <c r="N53" s="104"/>
      <c r="O53" s="104"/>
      <c r="P53" s="104"/>
      <c r="Q53" s="104"/>
      <c r="R53" s="104"/>
      <c r="S53" s="104"/>
      <c r="T53" s="104"/>
      <c r="U53" s="104"/>
      <c r="V53" s="104"/>
      <c r="W53" s="104"/>
      <c r="X53" s="104"/>
      <c r="Y53" s="104"/>
    </row>
    <row r="54" spans="1:25" s="109" customFormat="1" x14ac:dyDescent="0.2">
      <c r="A54" s="104"/>
      <c r="B54" s="107"/>
      <c r="C54" s="108"/>
      <c r="D54" s="108"/>
      <c r="E54" s="104"/>
      <c r="F54" s="104"/>
      <c r="G54" s="104"/>
      <c r="H54" s="104"/>
      <c r="I54" s="104"/>
      <c r="J54" s="104"/>
      <c r="K54" s="104"/>
      <c r="L54" s="104"/>
      <c r="M54" s="104"/>
      <c r="N54" s="104"/>
      <c r="O54" s="104"/>
      <c r="P54" s="104"/>
      <c r="Q54" s="104"/>
      <c r="R54" s="104"/>
      <c r="S54" s="104"/>
      <c r="T54" s="104"/>
      <c r="U54" s="104"/>
      <c r="V54" s="104"/>
      <c r="W54" s="104"/>
      <c r="X54" s="104"/>
      <c r="Y54" s="104"/>
    </row>
    <row r="55" spans="1:25" s="109" customFormat="1" x14ac:dyDescent="0.2">
      <c r="A55" s="104"/>
      <c r="B55" s="107"/>
      <c r="C55" s="108"/>
      <c r="D55" s="108"/>
      <c r="E55" s="104"/>
      <c r="F55" s="104"/>
      <c r="G55" s="104"/>
      <c r="H55" s="104"/>
      <c r="I55" s="104"/>
      <c r="J55" s="104"/>
      <c r="K55" s="104"/>
      <c r="L55" s="104"/>
      <c r="M55" s="104"/>
      <c r="N55" s="104"/>
      <c r="O55" s="104"/>
      <c r="P55" s="104"/>
      <c r="Q55" s="104"/>
      <c r="R55" s="104"/>
      <c r="S55" s="104"/>
      <c r="T55" s="104"/>
      <c r="U55" s="104"/>
      <c r="V55" s="104"/>
      <c r="W55" s="104"/>
      <c r="X55" s="104"/>
      <c r="Y55" s="104"/>
    </row>
    <row r="56" spans="1:25" s="109" customFormat="1" x14ac:dyDescent="0.2">
      <c r="A56" s="104"/>
      <c r="B56" s="107"/>
      <c r="C56" s="108"/>
      <c r="D56" s="108"/>
      <c r="E56" s="104"/>
      <c r="F56" s="104"/>
      <c r="G56" s="104"/>
      <c r="H56" s="104"/>
      <c r="I56" s="104"/>
      <c r="J56" s="104"/>
      <c r="K56" s="104"/>
      <c r="L56" s="104"/>
      <c r="M56" s="104"/>
      <c r="N56" s="104"/>
      <c r="O56" s="104"/>
      <c r="P56" s="104"/>
      <c r="Q56" s="104"/>
      <c r="R56" s="104"/>
      <c r="S56" s="104"/>
      <c r="T56" s="104"/>
      <c r="U56" s="104"/>
      <c r="V56" s="104"/>
      <c r="W56" s="104"/>
      <c r="X56" s="104"/>
      <c r="Y56" s="104"/>
    </row>
    <row r="57" spans="1:25" s="109" customFormat="1" x14ac:dyDescent="0.2">
      <c r="A57" s="104"/>
      <c r="B57" s="107"/>
      <c r="C57" s="108"/>
      <c r="D57" s="108"/>
      <c r="E57" s="104"/>
      <c r="F57" s="104"/>
      <c r="G57" s="104"/>
      <c r="H57" s="104"/>
      <c r="I57" s="104"/>
      <c r="J57" s="104"/>
      <c r="K57" s="104"/>
      <c r="L57" s="104"/>
      <c r="M57" s="104"/>
      <c r="N57" s="104"/>
      <c r="O57" s="104"/>
      <c r="P57" s="104"/>
      <c r="Q57" s="104"/>
      <c r="R57" s="104"/>
      <c r="S57" s="104"/>
      <c r="T57" s="104"/>
      <c r="U57" s="104"/>
      <c r="V57" s="104"/>
      <c r="W57" s="104"/>
      <c r="X57" s="104"/>
      <c r="Y57" s="104"/>
    </row>
    <row r="58" spans="1:25" s="109" customFormat="1" x14ac:dyDescent="0.2">
      <c r="A58" s="104"/>
      <c r="B58" s="107"/>
      <c r="C58" s="108"/>
      <c r="D58" s="108"/>
      <c r="E58" s="104"/>
      <c r="F58" s="104"/>
      <c r="G58" s="104"/>
      <c r="H58" s="104"/>
      <c r="I58" s="104"/>
      <c r="J58" s="104"/>
      <c r="K58" s="104"/>
      <c r="L58" s="104"/>
      <c r="M58" s="104"/>
      <c r="N58" s="104"/>
      <c r="O58" s="104"/>
      <c r="P58" s="104"/>
      <c r="Q58" s="104"/>
      <c r="R58" s="104"/>
      <c r="S58" s="104"/>
      <c r="T58" s="104"/>
      <c r="U58" s="104"/>
      <c r="V58" s="104"/>
      <c r="W58" s="104"/>
      <c r="X58" s="104"/>
      <c r="Y58" s="104"/>
    </row>
    <row r="59" spans="1:25" s="109" customFormat="1" x14ac:dyDescent="0.2">
      <c r="A59" s="104"/>
      <c r="B59" s="107"/>
      <c r="C59" s="108"/>
      <c r="D59" s="108"/>
      <c r="E59" s="104"/>
      <c r="F59" s="104"/>
      <c r="G59" s="104"/>
      <c r="H59" s="104"/>
      <c r="I59" s="104"/>
      <c r="J59" s="104"/>
      <c r="K59" s="104"/>
      <c r="L59" s="104"/>
      <c r="M59" s="104"/>
      <c r="N59" s="104"/>
      <c r="O59" s="104"/>
      <c r="P59" s="104"/>
      <c r="Q59" s="104"/>
      <c r="R59" s="104"/>
      <c r="S59" s="104"/>
      <c r="T59" s="104"/>
      <c r="U59" s="104"/>
      <c r="V59" s="104"/>
      <c r="W59" s="104"/>
      <c r="X59" s="104"/>
      <c r="Y59" s="104"/>
    </row>
    <row r="60" spans="1:25" s="109" customFormat="1" x14ac:dyDescent="0.2">
      <c r="A60" s="104"/>
      <c r="B60" s="107"/>
      <c r="C60" s="108"/>
      <c r="D60" s="108"/>
      <c r="E60" s="104"/>
      <c r="F60" s="104"/>
      <c r="G60" s="104"/>
      <c r="H60" s="104"/>
      <c r="I60" s="104"/>
      <c r="J60" s="104"/>
      <c r="K60" s="104"/>
      <c r="L60" s="104"/>
      <c r="M60" s="104"/>
      <c r="N60" s="104"/>
      <c r="O60" s="104"/>
      <c r="P60" s="104"/>
      <c r="Q60" s="104"/>
      <c r="R60" s="104"/>
      <c r="S60" s="104"/>
      <c r="T60" s="104"/>
      <c r="U60" s="104"/>
      <c r="V60" s="104"/>
      <c r="W60" s="104"/>
      <c r="X60" s="104"/>
      <c r="Y60" s="104"/>
    </row>
    <row r="61" spans="1:25" s="109" customFormat="1" x14ac:dyDescent="0.2">
      <c r="A61" s="104"/>
      <c r="B61" s="107"/>
      <c r="C61" s="108"/>
      <c r="D61" s="108"/>
      <c r="E61" s="104"/>
      <c r="F61" s="104"/>
      <c r="G61" s="104"/>
      <c r="H61" s="104"/>
      <c r="I61" s="104"/>
      <c r="J61" s="104"/>
      <c r="K61" s="104"/>
      <c r="L61" s="104"/>
      <c r="M61" s="104"/>
      <c r="N61" s="104"/>
      <c r="O61" s="104"/>
      <c r="P61" s="104"/>
      <c r="Q61" s="104"/>
      <c r="R61" s="104"/>
      <c r="S61" s="104"/>
      <c r="T61" s="104"/>
      <c r="U61" s="104"/>
      <c r="V61" s="104"/>
      <c r="W61" s="104"/>
      <c r="X61" s="104"/>
      <c r="Y61" s="104"/>
    </row>
    <row r="62" spans="1:25" s="109" customFormat="1" x14ac:dyDescent="0.2">
      <c r="A62" s="104"/>
      <c r="B62" s="107"/>
      <c r="C62" s="108"/>
      <c r="D62" s="108"/>
      <c r="E62" s="104"/>
      <c r="F62" s="104"/>
      <c r="G62" s="104"/>
      <c r="H62" s="104"/>
      <c r="I62" s="104"/>
      <c r="J62" s="104"/>
      <c r="K62" s="104"/>
      <c r="L62" s="104"/>
      <c r="M62" s="104"/>
      <c r="N62" s="104"/>
      <c r="O62" s="104"/>
      <c r="P62" s="104"/>
      <c r="Q62" s="104"/>
      <c r="R62" s="104"/>
      <c r="S62" s="104"/>
      <c r="T62" s="104"/>
      <c r="U62" s="104"/>
      <c r="V62" s="104"/>
      <c r="W62" s="104"/>
      <c r="X62" s="104"/>
      <c r="Y62" s="104"/>
    </row>
    <row r="63" spans="1:25" s="109" customFormat="1" x14ac:dyDescent="0.2">
      <c r="A63" s="104"/>
      <c r="B63" s="107"/>
      <c r="C63" s="108"/>
      <c r="D63" s="108"/>
      <c r="E63" s="104"/>
      <c r="F63" s="104"/>
      <c r="G63" s="104"/>
      <c r="H63" s="104"/>
      <c r="I63" s="104"/>
      <c r="J63" s="104"/>
      <c r="K63" s="104"/>
      <c r="L63" s="104"/>
      <c r="M63" s="104"/>
      <c r="N63" s="104"/>
      <c r="O63" s="104"/>
      <c r="P63" s="104"/>
      <c r="Q63" s="104"/>
      <c r="R63" s="104"/>
      <c r="S63" s="104"/>
      <c r="T63" s="104"/>
      <c r="U63" s="104"/>
      <c r="V63" s="104"/>
      <c r="W63" s="104"/>
      <c r="X63" s="104"/>
      <c r="Y63" s="104"/>
    </row>
    <row r="64" spans="1:25" s="109" customFormat="1" x14ac:dyDescent="0.2">
      <c r="A64" s="104"/>
      <c r="B64" s="107"/>
      <c r="C64" s="108"/>
      <c r="D64" s="108"/>
      <c r="E64" s="104"/>
      <c r="F64" s="104"/>
      <c r="G64" s="104"/>
      <c r="H64" s="104"/>
      <c r="I64" s="104"/>
      <c r="J64" s="104"/>
      <c r="K64" s="104"/>
      <c r="L64" s="104"/>
      <c r="M64" s="104"/>
      <c r="N64" s="104"/>
      <c r="O64" s="104"/>
      <c r="P64" s="104"/>
      <c r="Q64" s="104"/>
      <c r="R64" s="104"/>
      <c r="S64" s="104"/>
      <c r="T64" s="104"/>
      <c r="U64" s="104"/>
      <c r="V64" s="104"/>
      <c r="W64" s="104"/>
      <c r="X64" s="104"/>
      <c r="Y64" s="104"/>
    </row>
    <row r="65" spans="1:25" s="109" customFormat="1" x14ac:dyDescent="0.2">
      <c r="A65" s="104"/>
      <c r="B65" s="107"/>
      <c r="C65" s="108"/>
      <c r="D65" s="108"/>
      <c r="E65" s="104"/>
      <c r="F65" s="104"/>
      <c r="G65" s="104"/>
      <c r="H65" s="104"/>
      <c r="I65" s="104"/>
      <c r="J65" s="104"/>
      <c r="K65" s="104"/>
      <c r="L65" s="104"/>
      <c r="M65" s="104"/>
      <c r="N65" s="104"/>
      <c r="O65" s="104"/>
      <c r="P65" s="104"/>
      <c r="Q65" s="104"/>
      <c r="R65" s="104"/>
      <c r="S65" s="104"/>
      <c r="T65" s="104"/>
      <c r="U65" s="104"/>
      <c r="V65" s="104"/>
      <c r="W65" s="104"/>
      <c r="X65" s="104"/>
      <c r="Y65" s="104"/>
    </row>
    <row r="66" spans="1:25" s="109" customFormat="1" x14ac:dyDescent="0.2">
      <c r="A66" s="104"/>
      <c r="B66" s="107"/>
      <c r="C66" s="108"/>
      <c r="D66" s="108"/>
      <c r="E66" s="104"/>
      <c r="F66" s="104"/>
      <c r="G66" s="104"/>
      <c r="H66" s="104"/>
      <c r="I66" s="104"/>
      <c r="J66" s="104"/>
      <c r="K66" s="104"/>
      <c r="L66" s="104"/>
      <c r="M66" s="104"/>
      <c r="N66" s="104"/>
      <c r="O66" s="104"/>
      <c r="P66" s="104"/>
      <c r="Q66" s="104"/>
      <c r="R66" s="104"/>
      <c r="S66" s="104"/>
      <c r="T66" s="104"/>
      <c r="U66" s="104"/>
      <c r="V66" s="104"/>
      <c r="W66" s="104"/>
      <c r="X66" s="104"/>
      <c r="Y66" s="104"/>
    </row>
    <row r="67" spans="1:25" s="109" customFormat="1" x14ac:dyDescent="0.2">
      <c r="A67" s="104"/>
      <c r="B67" s="107"/>
      <c r="C67" s="108"/>
      <c r="D67" s="108"/>
      <c r="E67" s="104"/>
      <c r="F67" s="104"/>
      <c r="G67" s="104"/>
      <c r="H67" s="104"/>
      <c r="I67" s="104"/>
      <c r="J67" s="104"/>
      <c r="K67" s="104"/>
      <c r="L67" s="104"/>
      <c r="M67" s="104"/>
      <c r="N67" s="104"/>
      <c r="O67" s="104"/>
      <c r="P67" s="104"/>
      <c r="Q67" s="104"/>
      <c r="R67" s="104"/>
      <c r="S67" s="104"/>
      <c r="T67" s="104"/>
      <c r="U67" s="104"/>
      <c r="V67" s="104"/>
      <c r="W67" s="104"/>
      <c r="X67" s="104"/>
      <c r="Y67" s="104"/>
    </row>
    <row r="68" spans="1:25" s="109" customFormat="1" x14ac:dyDescent="0.2">
      <c r="A68" s="104"/>
      <c r="B68" s="107"/>
      <c r="C68" s="108"/>
      <c r="D68" s="108"/>
      <c r="E68" s="104"/>
      <c r="F68" s="104"/>
      <c r="G68" s="104"/>
      <c r="H68" s="104"/>
      <c r="I68" s="104"/>
      <c r="J68" s="104"/>
      <c r="K68" s="104"/>
      <c r="L68" s="104"/>
      <c r="M68" s="104"/>
      <c r="N68" s="104"/>
      <c r="O68" s="104"/>
      <c r="P68" s="104"/>
      <c r="Q68" s="104"/>
      <c r="R68" s="104"/>
      <c r="S68" s="104"/>
      <c r="T68" s="104"/>
      <c r="U68" s="104"/>
      <c r="V68" s="104"/>
      <c r="W68" s="104"/>
      <c r="X68" s="104"/>
      <c r="Y68" s="104"/>
    </row>
    <row r="69" spans="1:25" s="109" customFormat="1" x14ac:dyDescent="0.2">
      <c r="A69" s="104"/>
      <c r="B69" s="107"/>
      <c r="C69" s="108"/>
      <c r="D69" s="108" t="str">
        <f>IF(ISBLANK(G69),"",Multiplier*G69)</f>
        <v/>
      </c>
      <c r="E69" s="104"/>
      <c r="F69" s="104"/>
      <c r="G69" s="104"/>
      <c r="H69" s="104"/>
      <c r="I69" s="104"/>
      <c r="J69" s="104"/>
      <c r="K69" s="104"/>
      <c r="L69" s="104"/>
      <c r="M69" s="104"/>
      <c r="N69" s="104"/>
      <c r="O69" s="104"/>
      <c r="P69" s="104"/>
      <c r="Q69" s="104"/>
      <c r="R69" s="104"/>
      <c r="S69" s="104"/>
      <c r="T69" s="104"/>
      <c r="U69" s="104"/>
      <c r="V69" s="104"/>
      <c r="W69" s="104"/>
      <c r="X69" s="104"/>
      <c r="Y69" s="104"/>
    </row>
    <row r="70" spans="1:25" s="109" customFormat="1" x14ac:dyDescent="0.2">
      <c r="A70" s="104"/>
      <c r="B70" s="107"/>
      <c r="C70" s="108"/>
      <c r="D70" s="108"/>
      <c r="E70" s="104"/>
      <c r="F70" s="104"/>
      <c r="G70" s="104"/>
      <c r="H70" s="104"/>
      <c r="I70" s="104"/>
      <c r="J70" s="104"/>
      <c r="K70" s="104"/>
      <c r="L70" s="104"/>
      <c r="M70" s="104"/>
      <c r="N70" s="104"/>
      <c r="O70" s="104"/>
      <c r="P70" s="104"/>
      <c r="Q70" s="104"/>
      <c r="R70" s="104"/>
      <c r="S70" s="104"/>
      <c r="T70" s="104"/>
      <c r="U70" s="104"/>
      <c r="V70" s="104"/>
      <c r="W70" s="104"/>
      <c r="X70" s="104"/>
      <c r="Y70" s="104"/>
    </row>
    <row r="71" spans="1:25" s="109" customFormat="1" x14ac:dyDescent="0.2">
      <c r="A71" s="104"/>
      <c r="B71" s="107"/>
      <c r="C71" s="108"/>
      <c r="D71" s="108"/>
      <c r="E71" s="104"/>
      <c r="F71" s="104"/>
      <c r="G71" s="104"/>
      <c r="H71" s="104"/>
      <c r="I71" s="104"/>
      <c r="J71" s="104"/>
      <c r="K71" s="104"/>
      <c r="L71" s="104"/>
      <c r="M71" s="104"/>
      <c r="N71" s="104"/>
      <c r="O71" s="104"/>
      <c r="P71" s="104"/>
      <c r="Q71" s="104"/>
      <c r="R71" s="104"/>
      <c r="S71" s="104"/>
      <c r="T71" s="104"/>
      <c r="U71" s="104"/>
      <c r="V71" s="104"/>
      <c r="W71" s="104"/>
      <c r="X71" s="104"/>
      <c r="Y71" s="104"/>
    </row>
    <row r="72" spans="1:25" s="109" customFormat="1" x14ac:dyDescent="0.2">
      <c r="A72" s="104"/>
      <c r="B72" s="107"/>
      <c r="C72" s="108"/>
      <c r="D72" s="108"/>
      <c r="E72" s="104"/>
      <c r="F72" s="104"/>
      <c r="G72" s="104"/>
      <c r="H72" s="104"/>
      <c r="I72" s="104"/>
      <c r="J72" s="104"/>
      <c r="K72" s="104"/>
      <c r="L72" s="104"/>
      <c r="M72" s="104"/>
      <c r="N72" s="104"/>
      <c r="O72" s="104"/>
      <c r="P72" s="104"/>
      <c r="Q72" s="104"/>
      <c r="R72" s="104"/>
      <c r="S72" s="104"/>
      <c r="T72" s="104"/>
      <c r="U72" s="104"/>
      <c r="V72" s="104"/>
      <c r="W72" s="104"/>
      <c r="X72" s="104"/>
      <c r="Y72" s="104"/>
    </row>
    <row r="73" spans="1:25" s="109" customFormat="1" x14ac:dyDescent="0.2">
      <c r="A73" s="104"/>
      <c r="B73" s="107"/>
      <c r="C73" s="108"/>
      <c r="D73" s="108"/>
      <c r="E73" s="104"/>
      <c r="F73" s="104"/>
      <c r="G73" s="104"/>
      <c r="H73" s="104"/>
      <c r="I73" s="104"/>
      <c r="J73" s="104"/>
      <c r="K73" s="104"/>
      <c r="L73" s="104"/>
      <c r="M73" s="104"/>
      <c r="N73" s="104"/>
      <c r="O73" s="104"/>
      <c r="P73" s="104"/>
      <c r="Q73" s="104"/>
      <c r="R73" s="104"/>
      <c r="S73" s="104"/>
      <c r="T73" s="104"/>
      <c r="U73" s="104"/>
      <c r="V73" s="104"/>
      <c r="W73" s="104"/>
      <c r="X73" s="104"/>
      <c r="Y73" s="104"/>
    </row>
    <row r="74" spans="1:25" s="109" customFormat="1" x14ac:dyDescent="0.2">
      <c r="A74" s="104"/>
      <c r="B74" s="107"/>
      <c r="C74" s="108"/>
      <c r="D74" s="108"/>
      <c r="E74" s="104"/>
      <c r="F74" s="104"/>
      <c r="G74" s="104"/>
      <c r="H74" s="104"/>
      <c r="I74" s="104"/>
      <c r="J74" s="104"/>
      <c r="K74" s="104"/>
      <c r="L74" s="104"/>
      <c r="M74" s="104"/>
      <c r="N74" s="104"/>
      <c r="O74" s="104"/>
      <c r="P74" s="104"/>
      <c r="Q74" s="104"/>
      <c r="R74" s="104"/>
      <c r="S74" s="104"/>
      <c r="T74" s="104"/>
      <c r="U74" s="104"/>
      <c r="V74" s="104"/>
      <c r="W74" s="104"/>
      <c r="X74" s="104"/>
      <c r="Y74" s="104"/>
    </row>
    <row r="75" spans="1:25" s="109" customFormat="1" x14ac:dyDescent="0.2">
      <c r="A75" s="104"/>
      <c r="B75" s="107"/>
      <c r="C75" s="108"/>
      <c r="D75" s="108"/>
      <c r="E75" s="104"/>
      <c r="F75" s="104"/>
      <c r="G75" s="104"/>
      <c r="H75" s="104"/>
      <c r="I75" s="104"/>
      <c r="J75" s="104"/>
      <c r="K75" s="104"/>
      <c r="L75" s="104"/>
      <c r="M75" s="104"/>
      <c r="N75" s="104"/>
      <c r="O75" s="104"/>
      <c r="P75" s="104"/>
      <c r="Q75" s="104"/>
      <c r="R75" s="104"/>
      <c r="S75" s="104"/>
      <c r="T75" s="104"/>
      <c r="U75" s="104"/>
      <c r="V75" s="104"/>
      <c r="W75" s="104"/>
      <c r="X75" s="104"/>
      <c r="Y75" s="104"/>
    </row>
    <row r="76" spans="1:25" s="109" customFormat="1" x14ac:dyDescent="0.2">
      <c r="A76" s="104"/>
      <c r="B76" s="107"/>
      <c r="C76" s="108"/>
      <c r="D76" s="108"/>
      <c r="E76" s="104"/>
      <c r="F76" s="104"/>
      <c r="G76" s="104"/>
      <c r="H76" s="104"/>
      <c r="I76" s="104"/>
      <c r="J76" s="104"/>
      <c r="K76" s="104"/>
      <c r="L76" s="104"/>
      <c r="M76" s="104"/>
      <c r="N76" s="104"/>
      <c r="O76" s="104"/>
      <c r="P76" s="104"/>
      <c r="Q76" s="104"/>
      <c r="R76" s="104"/>
      <c r="S76" s="104"/>
      <c r="T76" s="104"/>
      <c r="U76" s="104"/>
      <c r="V76" s="104"/>
      <c r="W76" s="104"/>
      <c r="X76" s="104"/>
      <c r="Y76" s="104"/>
    </row>
    <row r="77" spans="1:25" s="109" customFormat="1" x14ac:dyDescent="0.2">
      <c r="A77" s="104"/>
      <c r="B77" s="107"/>
      <c r="C77" s="108"/>
      <c r="D77" s="108"/>
      <c r="E77" s="104"/>
      <c r="F77" s="104"/>
      <c r="G77" s="104"/>
      <c r="H77" s="104"/>
      <c r="I77" s="104"/>
      <c r="J77" s="104"/>
      <c r="K77" s="104"/>
      <c r="L77" s="104"/>
      <c r="M77" s="104"/>
      <c r="N77" s="104"/>
      <c r="O77" s="104"/>
      <c r="P77" s="104"/>
      <c r="Q77" s="104"/>
      <c r="R77" s="104"/>
      <c r="S77" s="104"/>
      <c r="T77" s="104"/>
      <c r="U77" s="104"/>
      <c r="V77" s="104"/>
      <c r="W77" s="104"/>
      <c r="X77" s="104"/>
      <c r="Y77" s="104"/>
    </row>
    <row r="78" spans="1:25" s="109" customFormat="1" x14ac:dyDescent="0.2">
      <c r="A78" s="104"/>
      <c r="B78" s="107"/>
      <c r="C78" s="108"/>
      <c r="D78" s="108"/>
      <c r="E78" s="104"/>
      <c r="F78" s="104"/>
      <c r="G78" s="104"/>
      <c r="H78" s="104"/>
      <c r="I78" s="104"/>
      <c r="J78" s="104"/>
      <c r="K78" s="104"/>
      <c r="L78" s="104"/>
      <c r="M78" s="104"/>
      <c r="N78" s="104"/>
      <c r="O78" s="104"/>
      <c r="P78" s="104"/>
      <c r="Q78" s="104"/>
      <c r="R78" s="104"/>
      <c r="S78" s="104"/>
      <c r="T78" s="104"/>
      <c r="U78" s="104"/>
      <c r="V78" s="104"/>
      <c r="W78" s="104"/>
      <c r="X78" s="104"/>
      <c r="Y78" s="104"/>
    </row>
    <row r="79" spans="1:25" s="109" customFormat="1" x14ac:dyDescent="0.2">
      <c r="A79" s="104"/>
      <c r="B79" s="107"/>
      <c r="C79" s="108"/>
      <c r="D79" s="108"/>
      <c r="E79" s="104"/>
      <c r="F79" s="104"/>
      <c r="G79" s="104"/>
      <c r="H79" s="104"/>
      <c r="I79" s="104"/>
      <c r="J79" s="104"/>
      <c r="K79" s="104"/>
      <c r="L79" s="104"/>
      <c r="M79" s="104"/>
      <c r="N79" s="104"/>
      <c r="O79" s="104"/>
      <c r="P79" s="104"/>
      <c r="Q79" s="104"/>
      <c r="R79" s="104"/>
      <c r="S79" s="104"/>
      <c r="T79" s="104"/>
      <c r="U79" s="104"/>
      <c r="V79" s="104"/>
      <c r="W79" s="104"/>
      <c r="X79" s="104"/>
      <c r="Y79" s="104"/>
    </row>
    <row r="80" spans="1:25" s="109" customFormat="1" x14ac:dyDescent="0.2">
      <c r="A80" s="104"/>
      <c r="B80" s="107"/>
      <c r="C80" s="108"/>
      <c r="D80" s="108"/>
      <c r="E80" s="104"/>
      <c r="F80" s="104"/>
      <c r="G80" s="104"/>
      <c r="H80" s="104"/>
      <c r="I80" s="104"/>
      <c r="J80" s="104"/>
      <c r="K80" s="104"/>
      <c r="L80" s="104"/>
      <c r="M80" s="104"/>
      <c r="N80" s="104"/>
      <c r="O80" s="104"/>
      <c r="P80" s="104"/>
      <c r="Q80" s="104"/>
      <c r="R80" s="104"/>
      <c r="S80" s="104"/>
      <c r="T80" s="104"/>
      <c r="U80" s="104"/>
      <c r="V80" s="104"/>
      <c r="W80" s="104"/>
      <c r="X80" s="104"/>
      <c r="Y80" s="104"/>
    </row>
    <row r="81" spans="1:25" s="109" customFormat="1" x14ac:dyDescent="0.2">
      <c r="A81" s="104"/>
      <c r="B81" s="107"/>
      <c r="C81" s="108"/>
      <c r="D81" s="108"/>
      <c r="E81" s="104"/>
      <c r="F81" s="104"/>
      <c r="G81" s="104"/>
      <c r="H81" s="104"/>
      <c r="I81" s="104"/>
      <c r="J81" s="104"/>
      <c r="K81" s="104"/>
      <c r="L81" s="104"/>
      <c r="M81" s="104"/>
      <c r="N81" s="104"/>
      <c r="O81" s="104"/>
      <c r="P81" s="104"/>
      <c r="Q81" s="104"/>
      <c r="R81" s="104"/>
      <c r="S81" s="104"/>
      <c r="T81" s="104"/>
      <c r="U81" s="104"/>
      <c r="V81" s="104"/>
      <c r="W81" s="104"/>
      <c r="X81" s="104"/>
      <c r="Y81" s="104"/>
    </row>
    <row r="82" spans="1:25" s="109" customFormat="1" x14ac:dyDescent="0.2">
      <c r="A82" s="104"/>
      <c r="B82" s="107"/>
      <c r="C82" s="108"/>
      <c r="D82" s="108"/>
      <c r="E82" s="104"/>
      <c r="F82" s="104"/>
      <c r="G82" s="104"/>
      <c r="H82" s="104"/>
      <c r="I82" s="104"/>
      <c r="J82" s="104"/>
      <c r="K82" s="104"/>
      <c r="L82" s="104"/>
      <c r="M82" s="104"/>
      <c r="N82" s="104"/>
      <c r="O82" s="104"/>
      <c r="P82" s="104"/>
      <c r="Q82" s="104"/>
      <c r="R82" s="104"/>
      <c r="S82" s="104"/>
      <c r="T82" s="104"/>
      <c r="U82" s="104"/>
      <c r="V82" s="104"/>
      <c r="W82" s="104"/>
      <c r="X82" s="104"/>
      <c r="Y82" s="104"/>
    </row>
    <row r="83" spans="1:25" s="109" customFormat="1" x14ac:dyDescent="0.2">
      <c r="A83" s="104"/>
      <c r="B83" s="107"/>
      <c r="C83" s="108"/>
      <c r="D83" s="108"/>
      <c r="E83" s="104"/>
      <c r="F83" s="104"/>
      <c r="G83" s="104"/>
      <c r="H83" s="104"/>
      <c r="I83" s="104"/>
      <c r="J83" s="104"/>
      <c r="K83" s="104"/>
      <c r="L83" s="104"/>
      <c r="M83" s="104"/>
      <c r="N83" s="104"/>
      <c r="O83" s="104"/>
      <c r="P83" s="104"/>
      <c r="Q83" s="104"/>
      <c r="R83" s="104"/>
      <c r="S83" s="104"/>
      <c r="T83" s="104"/>
      <c r="U83" s="104"/>
      <c r="V83" s="104"/>
      <c r="W83" s="104"/>
      <c r="X83" s="104"/>
      <c r="Y83" s="104"/>
    </row>
    <row r="84" spans="1:25" s="109" customFormat="1" x14ac:dyDescent="0.2">
      <c r="A84" s="104"/>
      <c r="B84" s="107"/>
      <c r="C84" s="108"/>
      <c r="D84" s="108"/>
      <c r="E84" s="104"/>
      <c r="F84" s="104"/>
      <c r="G84" s="104"/>
      <c r="H84" s="104"/>
      <c r="I84" s="104"/>
      <c r="J84" s="104"/>
      <c r="K84" s="104"/>
      <c r="L84" s="104"/>
      <c r="M84" s="104"/>
      <c r="N84" s="104"/>
      <c r="O84" s="104"/>
      <c r="P84" s="104"/>
      <c r="Q84" s="104"/>
      <c r="R84" s="104"/>
      <c r="S84" s="104"/>
      <c r="T84" s="104"/>
      <c r="U84" s="104"/>
      <c r="V84" s="104"/>
      <c r="W84" s="104"/>
      <c r="X84" s="104"/>
      <c r="Y84" s="104"/>
    </row>
    <row r="85" spans="1:25" s="109" customFormat="1" x14ac:dyDescent="0.2">
      <c r="A85" s="104"/>
      <c r="B85" s="107"/>
      <c r="C85" s="108"/>
      <c r="D85" s="108"/>
      <c r="E85" s="104"/>
      <c r="F85" s="104"/>
      <c r="G85" s="104"/>
      <c r="H85" s="104"/>
      <c r="I85" s="104"/>
      <c r="J85" s="104"/>
      <c r="K85" s="104"/>
      <c r="L85" s="104"/>
      <c r="M85" s="104"/>
      <c r="N85" s="104"/>
      <c r="O85" s="104"/>
      <c r="P85" s="104"/>
      <c r="Q85" s="104"/>
      <c r="R85" s="104"/>
      <c r="S85" s="104"/>
      <c r="T85" s="104"/>
      <c r="U85" s="104"/>
      <c r="V85" s="104"/>
      <c r="W85" s="104"/>
      <c r="X85" s="104"/>
      <c r="Y85" s="104"/>
    </row>
    <row r="86" spans="1:25" s="109" customFormat="1" x14ac:dyDescent="0.2">
      <c r="A86" s="104"/>
      <c r="B86" s="107"/>
      <c r="C86" s="108"/>
      <c r="D86" s="108"/>
      <c r="E86" s="104"/>
      <c r="F86" s="104"/>
      <c r="G86" s="104"/>
      <c r="H86" s="104"/>
      <c r="I86" s="104"/>
      <c r="J86" s="104"/>
      <c r="K86" s="104"/>
      <c r="L86" s="104"/>
      <c r="M86" s="104"/>
      <c r="N86" s="104"/>
      <c r="O86" s="104"/>
      <c r="P86" s="104"/>
      <c r="Q86" s="104"/>
      <c r="R86" s="104"/>
      <c r="S86" s="104"/>
      <c r="T86" s="104"/>
      <c r="U86" s="104"/>
      <c r="V86" s="104"/>
      <c r="W86" s="104"/>
      <c r="X86" s="104"/>
      <c r="Y86" s="104"/>
    </row>
    <row r="87" spans="1:25" s="109" customFormat="1" x14ac:dyDescent="0.2">
      <c r="A87" s="104"/>
      <c r="B87" s="107"/>
      <c r="C87" s="108"/>
      <c r="D87" s="108"/>
      <c r="E87" s="104"/>
      <c r="F87" s="104"/>
      <c r="G87" s="104"/>
      <c r="H87" s="104"/>
      <c r="I87" s="104"/>
      <c r="J87" s="104"/>
      <c r="K87" s="104"/>
      <c r="L87" s="104"/>
      <c r="M87" s="104"/>
      <c r="N87" s="104"/>
      <c r="O87" s="104"/>
      <c r="P87" s="104"/>
      <c r="Q87" s="104"/>
      <c r="R87" s="104"/>
      <c r="S87" s="104"/>
      <c r="T87" s="104"/>
      <c r="U87" s="104"/>
      <c r="V87" s="104"/>
      <c r="W87" s="104"/>
      <c r="X87" s="104"/>
      <c r="Y87" s="104"/>
    </row>
    <row r="88" spans="1:25" s="109" customFormat="1" x14ac:dyDescent="0.2">
      <c r="A88" s="104"/>
      <c r="B88" s="107"/>
      <c r="C88" s="108"/>
      <c r="D88" s="108"/>
      <c r="E88" s="104"/>
      <c r="F88" s="104"/>
      <c r="G88" s="104"/>
      <c r="H88" s="104"/>
      <c r="I88" s="104"/>
      <c r="J88" s="104"/>
      <c r="K88" s="104"/>
      <c r="L88" s="104"/>
      <c r="M88" s="104"/>
      <c r="N88" s="104"/>
      <c r="O88" s="104"/>
      <c r="P88" s="104"/>
      <c r="Q88" s="104"/>
      <c r="R88" s="104"/>
      <c r="S88" s="104"/>
      <c r="T88" s="104"/>
      <c r="U88" s="104"/>
      <c r="V88" s="104"/>
      <c r="W88" s="104"/>
      <c r="X88" s="104"/>
      <c r="Y88" s="104"/>
    </row>
    <row r="89" spans="1:25" s="109" customFormat="1" x14ac:dyDescent="0.2">
      <c r="A89" s="104"/>
      <c r="B89" s="107"/>
      <c r="C89" s="108"/>
      <c r="D89" s="108"/>
      <c r="E89" s="104"/>
      <c r="F89" s="104"/>
      <c r="G89" s="104"/>
      <c r="H89" s="104"/>
      <c r="I89" s="104"/>
      <c r="J89" s="104"/>
      <c r="K89" s="104"/>
      <c r="L89" s="104"/>
      <c r="M89" s="104"/>
      <c r="N89" s="104"/>
      <c r="O89" s="104"/>
      <c r="P89" s="104"/>
      <c r="Q89" s="104"/>
      <c r="R89" s="104"/>
      <c r="S89" s="104"/>
      <c r="T89" s="104"/>
      <c r="U89" s="104"/>
      <c r="V89" s="104"/>
      <c r="W89" s="104"/>
      <c r="X89" s="104"/>
      <c r="Y89" s="104"/>
    </row>
    <row r="90" spans="1:25" s="109" customFormat="1" x14ac:dyDescent="0.2">
      <c r="A90" s="104"/>
      <c r="B90" s="107"/>
      <c r="C90" s="108"/>
      <c r="D90" s="108"/>
      <c r="E90" s="104"/>
      <c r="F90" s="104"/>
      <c r="G90" s="104"/>
      <c r="H90" s="104"/>
      <c r="I90" s="104"/>
      <c r="J90" s="104"/>
      <c r="K90" s="104"/>
      <c r="L90" s="104"/>
      <c r="M90" s="104"/>
      <c r="N90" s="104"/>
      <c r="O90" s="104"/>
      <c r="P90" s="104"/>
      <c r="Q90" s="104"/>
      <c r="R90" s="104"/>
      <c r="S90" s="104"/>
      <c r="T90" s="104"/>
      <c r="U90" s="104"/>
      <c r="V90" s="104"/>
      <c r="W90" s="104"/>
      <c r="X90" s="104"/>
      <c r="Y90" s="104"/>
    </row>
    <row r="91" spans="1:25" s="109" customFormat="1" x14ac:dyDescent="0.2">
      <c r="A91" s="104"/>
      <c r="B91" s="107"/>
      <c r="C91" s="108"/>
      <c r="D91" s="108"/>
      <c r="E91" s="104"/>
      <c r="F91" s="104"/>
      <c r="G91" s="104"/>
      <c r="H91" s="104"/>
      <c r="I91" s="104"/>
      <c r="J91" s="104"/>
      <c r="K91" s="104"/>
      <c r="L91" s="104"/>
      <c r="M91" s="104"/>
      <c r="N91" s="104"/>
      <c r="O91" s="104"/>
      <c r="P91" s="104"/>
      <c r="Q91" s="104"/>
      <c r="R91" s="104"/>
      <c r="S91" s="104"/>
      <c r="T91" s="104"/>
      <c r="U91" s="104"/>
      <c r="V91" s="104"/>
      <c r="W91" s="104"/>
      <c r="X91" s="104"/>
      <c r="Y91" s="104"/>
    </row>
    <row r="92" spans="1:25" s="109" customFormat="1" x14ac:dyDescent="0.2">
      <c r="A92" s="104"/>
      <c r="B92" s="107"/>
      <c r="C92" s="108"/>
      <c r="D92" s="108"/>
      <c r="E92" s="104"/>
      <c r="F92" s="104"/>
      <c r="G92" s="104"/>
      <c r="H92" s="104"/>
      <c r="I92" s="104"/>
      <c r="J92" s="104"/>
      <c r="K92" s="104"/>
      <c r="L92" s="104"/>
      <c r="M92" s="104"/>
      <c r="N92" s="104"/>
      <c r="O92" s="104"/>
      <c r="P92" s="104"/>
      <c r="Q92" s="104"/>
      <c r="R92" s="104"/>
      <c r="S92" s="104"/>
      <c r="T92" s="104"/>
      <c r="U92" s="104"/>
      <c r="V92" s="104"/>
      <c r="W92" s="104"/>
      <c r="X92" s="104"/>
      <c r="Y92" s="104"/>
    </row>
    <row r="93" spans="1:25" s="109" customFormat="1" x14ac:dyDescent="0.2">
      <c r="A93" s="104"/>
      <c r="B93" s="107"/>
      <c r="C93" s="108"/>
      <c r="D93" s="108"/>
      <c r="E93" s="104"/>
      <c r="F93" s="104"/>
      <c r="G93" s="104"/>
      <c r="H93" s="104"/>
      <c r="I93" s="104"/>
      <c r="J93" s="104"/>
      <c r="K93" s="104"/>
      <c r="L93" s="104"/>
      <c r="M93" s="104"/>
      <c r="N93" s="104"/>
      <c r="O93" s="104"/>
      <c r="P93" s="104"/>
      <c r="Q93" s="104"/>
      <c r="R93" s="104"/>
      <c r="S93" s="104"/>
      <c r="T93" s="104"/>
      <c r="U93" s="104"/>
      <c r="V93" s="104"/>
      <c r="W93" s="104"/>
      <c r="X93" s="104"/>
      <c r="Y93" s="104"/>
    </row>
    <row r="94" spans="1:25" s="109" customFormat="1" x14ac:dyDescent="0.2">
      <c r="A94" s="104"/>
      <c r="B94" s="107"/>
      <c r="C94" s="108"/>
      <c r="D94" s="108"/>
      <c r="E94" s="104"/>
      <c r="F94" s="104"/>
      <c r="G94" s="104"/>
      <c r="H94" s="104"/>
      <c r="I94" s="104"/>
      <c r="J94" s="104"/>
      <c r="K94" s="104"/>
      <c r="L94" s="104"/>
      <c r="M94" s="104"/>
      <c r="N94" s="104"/>
      <c r="O94" s="104"/>
      <c r="P94" s="104"/>
      <c r="Q94" s="104"/>
      <c r="R94" s="104"/>
      <c r="S94" s="104"/>
      <c r="T94" s="104"/>
      <c r="U94" s="104"/>
      <c r="V94" s="104"/>
      <c r="W94" s="104"/>
      <c r="X94" s="104"/>
      <c r="Y94" s="104"/>
    </row>
    <row r="95" spans="1:25" s="109" customFormat="1" x14ac:dyDescent="0.2">
      <c r="A95" s="104"/>
      <c r="B95" s="107"/>
      <c r="C95" s="108"/>
      <c r="D95" s="108"/>
      <c r="E95" s="104"/>
      <c r="F95" s="104"/>
      <c r="G95" s="104"/>
      <c r="H95" s="104"/>
      <c r="I95" s="104"/>
      <c r="J95" s="104"/>
      <c r="K95" s="104"/>
      <c r="L95" s="104"/>
      <c r="M95" s="104"/>
      <c r="N95" s="104"/>
      <c r="O95" s="104"/>
      <c r="P95" s="104"/>
      <c r="Q95" s="104"/>
      <c r="R95" s="104"/>
      <c r="S95" s="104"/>
      <c r="T95" s="104"/>
      <c r="U95" s="104"/>
      <c r="V95" s="104"/>
      <c r="W95" s="104"/>
      <c r="X95" s="104"/>
      <c r="Y95" s="104"/>
    </row>
    <row r="96" spans="1:25" s="109" customFormat="1" x14ac:dyDescent="0.2">
      <c r="A96" s="104"/>
      <c r="B96" s="107"/>
      <c r="C96" s="108"/>
      <c r="D96" s="108"/>
      <c r="E96" s="104"/>
      <c r="F96" s="104"/>
      <c r="G96" s="104"/>
      <c r="H96" s="104"/>
      <c r="I96" s="104"/>
      <c r="J96" s="104"/>
      <c r="K96" s="104"/>
      <c r="L96" s="104"/>
      <c r="M96" s="104"/>
      <c r="N96" s="104"/>
      <c r="O96" s="104"/>
      <c r="P96" s="104"/>
      <c r="Q96" s="104"/>
      <c r="R96" s="104"/>
      <c r="S96" s="104"/>
      <c r="T96" s="104"/>
      <c r="U96" s="104"/>
      <c r="V96" s="104"/>
      <c r="W96" s="104"/>
      <c r="X96" s="104"/>
      <c r="Y96" s="104"/>
    </row>
    <row r="97" spans="1:25" s="109" customFormat="1" x14ac:dyDescent="0.2">
      <c r="A97" s="104"/>
      <c r="B97" s="107"/>
      <c r="C97" s="108"/>
      <c r="D97" s="108"/>
      <c r="E97" s="104"/>
      <c r="F97" s="104"/>
      <c r="G97" s="104"/>
      <c r="H97" s="104"/>
      <c r="I97" s="104"/>
      <c r="J97" s="104"/>
      <c r="K97" s="104"/>
      <c r="L97" s="104"/>
      <c r="M97" s="104"/>
      <c r="N97" s="104"/>
      <c r="O97" s="104"/>
      <c r="P97" s="104"/>
      <c r="Q97" s="104"/>
      <c r="R97" s="104"/>
      <c r="S97" s="104"/>
      <c r="T97" s="104"/>
      <c r="U97" s="104"/>
      <c r="V97" s="104"/>
      <c r="W97" s="104"/>
      <c r="X97" s="104"/>
      <c r="Y97" s="104"/>
    </row>
    <row r="98" spans="1:25" s="109" customFormat="1" x14ac:dyDescent="0.2">
      <c r="A98" s="104"/>
      <c r="B98" s="107"/>
      <c r="C98" s="108"/>
      <c r="D98" s="108"/>
      <c r="E98" s="104"/>
      <c r="F98" s="104"/>
      <c r="G98" s="104"/>
      <c r="H98" s="104"/>
      <c r="I98" s="104"/>
      <c r="J98" s="104"/>
      <c r="K98" s="104"/>
      <c r="L98" s="104"/>
      <c r="M98" s="104"/>
      <c r="N98" s="104"/>
      <c r="O98" s="104"/>
      <c r="P98" s="104"/>
      <c r="Q98" s="104"/>
      <c r="R98" s="104"/>
      <c r="S98" s="104"/>
      <c r="T98" s="104"/>
      <c r="U98" s="104"/>
      <c r="V98" s="104"/>
      <c r="W98" s="104"/>
      <c r="X98" s="104"/>
      <c r="Y98" s="104"/>
    </row>
    <row r="99" spans="1:25" s="109" customFormat="1" x14ac:dyDescent="0.2">
      <c r="A99" s="104"/>
      <c r="B99" s="107"/>
      <c r="C99" s="108"/>
      <c r="D99" s="108"/>
      <c r="E99" s="104"/>
      <c r="F99" s="104"/>
      <c r="G99" s="104"/>
      <c r="H99" s="104"/>
      <c r="I99" s="104"/>
      <c r="J99" s="104"/>
      <c r="K99" s="104"/>
      <c r="L99" s="104"/>
      <c r="M99" s="104"/>
      <c r="N99" s="104"/>
      <c r="O99" s="104"/>
      <c r="P99" s="104"/>
      <c r="Q99" s="104"/>
      <c r="R99" s="104"/>
      <c r="S99" s="104"/>
      <c r="T99" s="104"/>
      <c r="U99" s="104"/>
      <c r="V99" s="104"/>
      <c r="W99" s="104"/>
      <c r="X99" s="104"/>
      <c r="Y99" s="104"/>
    </row>
    <row r="100" spans="1:25" s="109" customFormat="1" x14ac:dyDescent="0.2">
      <c r="A100" s="104"/>
      <c r="B100" s="107"/>
      <c r="C100" s="108"/>
      <c r="D100" s="108"/>
      <c r="E100" s="104"/>
      <c r="F100" s="104"/>
      <c r="G100" s="104"/>
      <c r="H100" s="104"/>
      <c r="I100" s="104"/>
      <c r="J100" s="104"/>
      <c r="K100" s="104"/>
      <c r="L100" s="104"/>
      <c r="M100" s="104"/>
      <c r="N100" s="104"/>
      <c r="O100" s="104"/>
      <c r="P100" s="104"/>
      <c r="Q100" s="104"/>
      <c r="R100" s="104"/>
      <c r="S100" s="104"/>
      <c r="T100" s="104"/>
      <c r="U100" s="104"/>
      <c r="V100" s="104"/>
      <c r="W100" s="104"/>
      <c r="X100" s="104"/>
      <c r="Y100" s="104"/>
    </row>
    <row r="101" spans="1:25" s="109" customFormat="1" x14ac:dyDescent="0.2">
      <c r="A101" s="104"/>
      <c r="B101" s="107"/>
      <c r="C101" s="108"/>
      <c r="D101" s="108"/>
      <c r="E101" s="104"/>
      <c r="F101" s="104"/>
      <c r="G101" s="104"/>
      <c r="H101" s="104"/>
      <c r="I101" s="104"/>
      <c r="J101" s="104"/>
      <c r="K101" s="104"/>
      <c r="L101" s="104"/>
      <c r="M101" s="104"/>
      <c r="N101" s="104"/>
      <c r="O101" s="104"/>
      <c r="P101" s="104"/>
      <c r="Q101" s="104"/>
      <c r="R101" s="104"/>
      <c r="S101" s="104"/>
      <c r="T101" s="104"/>
      <c r="U101" s="104"/>
      <c r="V101" s="104"/>
      <c r="W101" s="104"/>
      <c r="X101" s="104"/>
      <c r="Y101" s="104"/>
    </row>
    <row r="102" spans="1:25" s="109" customFormat="1" x14ac:dyDescent="0.2">
      <c r="A102" s="104"/>
      <c r="B102" s="107"/>
      <c r="C102" s="108"/>
      <c r="D102" s="108"/>
      <c r="E102" s="104"/>
      <c r="F102" s="104"/>
      <c r="G102" s="104"/>
      <c r="H102" s="104"/>
      <c r="I102" s="104"/>
      <c r="J102" s="104"/>
      <c r="K102" s="104"/>
      <c r="L102" s="104"/>
      <c r="M102" s="104"/>
      <c r="N102" s="104"/>
      <c r="O102" s="104"/>
      <c r="P102" s="104"/>
      <c r="Q102" s="104"/>
      <c r="R102" s="104"/>
      <c r="S102" s="104"/>
      <c r="T102" s="104"/>
      <c r="U102" s="104"/>
      <c r="V102" s="104"/>
      <c r="W102" s="104"/>
      <c r="X102" s="104"/>
      <c r="Y102" s="104"/>
    </row>
    <row r="103" spans="1:25" s="109" customFormat="1" x14ac:dyDescent="0.2">
      <c r="A103" s="104"/>
      <c r="B103" s="107"/>
      <c r="C103" s="108"/>
      <c r="D103" s="108"/>
      <c r="E103" s="104"/>
      <c r="F103" s="104"/>
      <c r="G103" s="104"/>
      <c r="H103" s="104"/>
      <c r="I103" s="104"/>
      <c r="J103" s="104"/>
      <c r="K103" s="104"/>
      <c r="L103" s="104"/>
      <c r="M103" s="104"/>
      <c r="N103" s="104"/>
      <c r="O103" s="104"/>
      <c r="P103" s="104"/>
      <c r="Q103" s="104"/>
      <c r="R103" s="104"/>
      <c r="S103" s="104"/>
      <c r="T103" s="104"/>
      <c r="U103" s="104"/>
      <c r="V103" s="104"/>
      <c r="W103" s="104"/>
      <c r="X103" s="104"/>
      <c r="Y103" s="104"/>
    </row>
    <row r="104" spans="1:25" s="109" customFormat="1" x14ac:dyDescent="0.2">
      <c r="A104" s="104"/>
      <c r="B104" s="107"/>
      <c r="C104" s="108"/>
      <c r="D104" s="108"/>
      <c r="E104" s="104"/>
      <c r="F104" s="104"/>
      <c r="G104" s="104"/>
      <c r="H104" s="104"/>
      <c r="I104" s="104"/>
      <c r="J104" s="104"/>
      <c r="K104" s="104"/>
      <c r="L104" s="104"/>
      <c r="M104" s="104"/>
      <c r="N104" s="104"/>
      <c r="O104" s="104"/>
      <c r="P104" s="104"/>
      <c r="Q104" s="104"/>
      <c r="R104" s="104"/>
      <c r="S104" s="104"/>
      <c r="T104" s="104"/>
      <c r="U104" s="104"/>
      <c r="V104" s="104"/>
      <c r="W104" s="104"/>
      <c r="X104" s="104"/>
      <c r="Y104" s="104"/>
    </row>
    <row r="105" spans="1:25" s="109" customFormat="1" x14ac:dyDescent="0.2">
      <c r="A105" s="104"/>
      <c r="B105" s="107"/>
      <c r="C105" s="108"/>
      <c r="D105" s="108"/>
      <c r="E105" s="104"/>
      <c r="F105" s="104"/>
      <c r="G105" s="104"/>
      <c r="H105" s="104"/>
      <c r="I105" s="104"/>
      <c r="J105" s="104"/>
      <c r="K105" s="104"/>
      <c r="L105" s="104"/>
      <c r="M105" s="104"/>
      <c r="N105" s="104"/>
      <c r="O105" s="104"/>
      <c r="P105" s="104"/>
      <c r="Q105" s="104"/>
      <c r="R105" s="104"/>
      <c r="S105" s="104"/>
      <c r="T105" s="104"/>
      <c r="U105" s="104"/>
      <c r="V105" s="104"/>
      <c r="W105" s="104"/>
      <c r="X105" s="104"/>
      <c r="Y105" s="104"/>
    </row>
    <row r="106" spans="1:25" s="109" customFormat="1" x14ac:dyDescent="0.2">
      <c r="A106" s="104"/>
      <c r="B106" s="107"/>
      <c r="C106" s="108"/>
      <c r="D106" s="108"/>
      <c r="E106" s="104"/>
      <c r="F106" s="104"/>
      <c r="G106" s="104"/>
      <c r="H106" s="104"/>
      <c r="I106" s="104"/>
      <c r="J106" s="104"/>
      <c r="K106" s="104"/>
      <c r="L106" s="104"/>
      <c r="M106" s="104"/>
      <c r="N106" s="104"/>
      <c r="O106" s="104"/>
      <c r="P106" s="104"/>
      <c r="Q106" s="104"/>
      <c r="R106" s="104"/>
      <c r="S106" s="104"/>
      <c r="T106" s="104"/>
      <c r="U106" s="104"/>
      <c r="V106" s="104"/>
      <c r="W106" s="104"/>
      <c r="X106" s="104"/>
      <c r="Y106" s="104"/>
    </row>
    <row r="107" spans="1:25" s="109" customFormat="1" x14ac:dyDescent="0.2">
      <c r="A107" s="104"/>
      <c r="B107" s="107"/>
      <c r="C107" s="108"/>
      <c r="D107" s="108"/>
      <c r="E107" s="104"/>
      <c r="F107" s="104"/>
      <c r="G107" s="104"/>
      <c r="H107" s="104"/>
      <c r="I107" s="104"/>
      <c r="J107" s="104"/>
      <c r="K107" s="104"/>
      <c r="L107" s="104"/>
      <c r="M107" s="104"/>
      <c r="N107" s="104"/>
      <c r="O107" s="104"/>
      <c r="P107" s="104"/>
      <c r="Q107" s="104"/>
      <c r="R107" s="104"/>
      <c r="S107" s="104"/>
      <c r="T107" s="104"/>
      <c r="U107" s="104"/>
      <c r="V107" s="104"/>
      <c r="W107" s="104"/>
      <c r="X107" s="104"/>
      <c r="Y107" s="104"/>
    </row>
    <row r="108" spans="1:25" s="109" customFormat="1" x14ac:dyDescent="0.2">
      <c r="A108" s="104"/>
      <c r="B108" s="107"/>
      <c r="C108" s="108"/>
      <c r="D108" s="108"/>
      <c r="E108" s="104"/>
      <c r="F108" s="104"/>
      <c r="G108" s="104"/>
      <c r="H108" s="104"/>
      <c r="I108" s="104"/>
      <c r="J108" s="104"/>
      <c r="K108" s="104"/>
      <c r="L108" s="104"/>
      <c r="M108" s="104"/>
      <c r="N108" s="104"/>
      <c r="O108" s="104"/>
      <c r="P108" s="104"/>
      <c r="Q108" s="104"/>
      <c r="R108" s="104"/>
      <c r="S108" s="104"/>
      <c r="T108" s="104"/>
      <c r="U108" s="104"/>
      <c r="V108" s="104"/>
      <c r="W108" s="104"/>
      <c r="X108" s="104"/>
      <c r="Y108" s="104"/>
    </row>
    <row r="109" spans="1:25" s="109" customFormat="1" x14ac:dyDescent="0.2">
      <c r="A109" s="104"/>
      <c r="B109" s="107"/>
      <c r="C109" s="108"/>
      <c r="D109" s="108"/>
      <c r="E109" s="104"/>
      <c r="F109" s="104"/>
      <c r="G109" s="104"/>
      <c r="H109" s="104"/>
      <c r="I109" s="104"/>
      <c r="J109" s="104"/>
      <c r="K109" s="104"/>
      <c r="L109" s="104"/>
      <c r="M109" s="104"/>
      <c r="N109" s="104"/>
      <c r="O109" s="104"/>
      <c r="P109" s="104"/>
      <c r="Q109" s="104"/>
      <c r="R109" s="104"/>
      <c r="S109" s="104"/>
      <c r="T109" s="104"/>
      <c r="U109" s="104"/>
      <c r="V109" s="104"/>
      <c r="W109" s="104"/>
      <c r="X109" s="104"/>
      <c r="Y109" s="104"/>
    </row>
    <row r="110" spans="1:25" s="109" customFormat="1" x14ac:dyDescent="0.2">
      <c r="A110" s="104"/>
      <c r="B110" s="107"/>
      <c r="C110" s="108"/>
      <c r="D110" s="108"/>
      <c r="E110" s="104"/>
      <c r="F110" s="104"/>
      <c r="G110" s="104"/>
      <c r="H110" s="104"/>
      <c r="I110" s="104"/>
      <c r="J110" s="104"/>
      <c r="K110" s="104"/>
      <c r="L110" s="104"/>
      <c r="M110" s="104"/>
      <c r="N110" s="104"/>
      <c r="O110" s="104"/>
      <c r="P110" s="104"/>
      <c r="Q110" s="104"/>
      <c r="R110" s="104"/>
      <c r="S110" s="104"/>
      <c r="T110" s="104"/>
      <c r="U110" s="104"/>
      <c r="V110" s="104"/>
      <c r="W110" s="104"/>
      <c r="X110" s="104"/>
      <c r="Y110" s="104"/>
    </row>
    <row r="111" spans="1:25" s="109" customFormat="1" x14ac:dyDescent="0.2">
      <c r="A111" s="104"/>
      <c r="B111" s="107"/>
      <c r="C111" s="108"/>
      <c r="D111" s="108"/>
      <c r="E111" s="104"/>
      <c r="F111" s="104"/>
      <c r="G111" s="104"/>
      <c r="H111" s="104"/>
      <c r="I111" s="104"/>
      <c r="J111" s="104"/>
      <c r="K111" s="104"/>
      <c r="L111" s="104"/>
      <c r="M111" s="104"/>
      <c r="N111" s="104"/>
      <c r="O111" s="104"/>
      <c r="P111" s="104"/>
      <c r="Q111" s="104"/>
      <c r="R111" s="104"/>
      <c r="S111" s="104"/>
      <c r="T111" s="104"/>
      <c r="U111" s="104"/>
      <c r="V111" s="104"/>
      <c r="W111" s="104"/>
      <c r="X111" s="104"/>
      <c r="Y111" s="104"/>
    </row>
    <row r="112" spans="1:25" s="109" customFormat="1" x14ac:dyDescent="0.2">
      <c r="A112" s="104"/>
      <c r="B112" s="107"/>
      <c r="C112" s="108"/>
      <c r="D112" s="108"/>
      <c r="E112" s="104"/>
      <c r="F112" s="104"/>
      <c r="G112" s="104"/>
      <c r="H112" s="104"/>
      <c r="I112" s="104"/>
      <c r="J112" s="104"/>
      <c r="K112" s="104"/>
      <c r="L112" s="104"/>
      <c r="M112" s="104"/>
      <c r="N112" s="104"/>
      <c r="O112" s="104"/>
      <c r="P112" s="104"/>
      <c r="Q112" s="104"/>
      <c r="R112" s="104"/>
      <c r="S112" s="104"/>
      <c r="T112" s="104"/>
      <c r="U112" s="104"/>
      <c r="V112" s="104"/>
      <c r="W112" s="104"/>
      <c r="X112" s="104"/>
      <c r="Y112" s="104"/>
    </row>
    <row r="113" spans="1:25" s="109" customFormat="1" x14ac:dyDescent="0.2">
      <c r="A113" s="104"/>
      <c r="B113" s="107"/>
      <c r="C113" s="108"/>
      <c r="D113" s="108"/>
      <c r="E113" s="104"/>
      <c r="F113" s="104"/>
      <c r="G113" s="104"/>
      <c r="H113" s="104"/>
      <c r="I113" s="104"/>
      <c r="J113" s="104"/>
      <c r="K113" s="104"/>
      <c r="L113" s="104"/>
      <c r="M113" s="104"/>
      <c r="N113" s="104"/>
      <c r="O113" s="104"/>
      <c r="P113" s="104"/>
      <c r="Q113" s="104"/>
      <c r="R113" s="104"/>
      <c r="S113" s="104"/>
      <c r="T113" s="104"/>
      <c r="U113" s="104"/>
      <c r="V113" s="104"/>
      <c r="W113" s="104"/>
      <c r="X113" s="104"/>
      <c r="Y113" s="104"/>
    </row>
    <row r="114" spans="1:25" s="109" customFormat="1" x14ac:dyDescent="0.2">
      <c r="A114" s="104"/>
      <c r="B114" s="107"/>
      <c r="C114" s="108"/>
      <c r="D114" s="108"/>
      <c r="E114" s="104"/>
      <c r="F114" s="104"/>
      <c r="G114" s="104"/>
      <c r="H114" s="104"/>
      <c r="I114" s="104"/>
      <c r="J114" s="104"/>
      <c r="K114" s="104"/>
      <c r="L114" s="104"/>
      <c r="M114" s="104"/>
      <c r="N114" s="104"/>
      <c r="O114" s="104"/>
      <c r="P114" s="104"/>
      <c r="Q114" s="104"/>
      <c r="R114" s="104"/>
      <c r="S114" s="104"/>
      <c r="T114" s="104"/>
      <c r="U114" s="104"/>
      <c r="V114" s="104"/>
      <c r="W114" s="104"/>
      <c r="X114" s="104"/>
      <c r="Y114" s="104"/>
    </row>
    <row r="115" spans="1:25" s="109" customFormat="1" x14ac:dyDescent="0.2">
      <c r="A115" s="104"/>
      <c r="B115" s="107"/>
      <c r="C115" s="108"/>
      <c r="D115" s="108"/>
      <c r="E115" s="104"/>
      <c r="F115" s="104"/>
      <c r="G115" s="104"/>
      <c r="H115" s="104"/>
      <c r="I115" s="104"/>
      <c r="J115" s="104"/>
      <c r="K115" s="104"/>
      <c r="L115" s="104"/>
      <c r="M115" s="104"/>
      <c r="N115" s="104"/>
      <c r="O115" s="104"/>
      <c r="P115" s="104"/>
      <c r="Q115" s="104"/>
      <c r="R115" s="104"/>
      <c r="S115" s="104"/>
      <c r="T115" s="104"/>
      <c r="U115" s="104"/>
      <c r="V115" s="104"/>
      <c r="W115" s="104"/>
      <c r="X115" s="104"/>
      <c r="Y115" s="104"/>
    </row>
    <row r="116" spans="1:25" s="109" customFormat="1" x14ac:dyDescent="0.2">
      <c r="A116" s="104"/>
      <c r="B116" s="107"/>
      <c r="C116" s="108"/>
      <c r="D116" s="108"/>
      <c r="E116" s="104"/>
      <c r="F116" s="104"/>
      <c r="G116" s="104"/>
      <c r="H116" s="104"/>
      <c r="I116" s="104"/>
      <c r="J116" s="104"/>
      <c r="K116" s="104"/>
      <c r="L116" s="104"/>
      <c r="M116" s="104"/>
      <c r="N116" s="104"/>
      <c r="O116" s="104"/>
      <c r="P116" s="104"/>
      <c r="Q116" s="104"/>
      <c r="R116" s="104"/>
      <c r="S116" s="104"/>
      <c r="T116" s="104"/>
      <c r="U116" s="104"/>
      <c r="V116" s="104"/>
      <c r="W116" s="104"/>
      <c r="X116" s="104"/>
      <c r="Y116" s="104"/>
    </row>
    <row r="117" spans="1:25" s="109" customFormat="1" x14ac:dyDescent="0.2">
      <c r="A117" s="104"/>
      <c r="B117" s="107"/>
      <c r="C117" s="108"/>
      <c r="D117" s="108"/>
      <c r="E117" s="104"/>
      <c r="F117" s="104"/>
      <c r="G117" s="104"/>
      <c r="H117" s="104"/>
      <c r="I117" s="104"/>
      <c r="J117" s="104"/>
      <c r="K117" s="104"/>
      <c r="L117" s="104"/>
      <c r="M117" s="104"/>
      <c r="N117" s="104"/>
      <c r="O117" s="104"/>
      <c r="P117" s="104"/>
      <c r="Q117" s="104"/>
      <c r="R117" s="104"/>
      <c r="S117" s="104"/>
      <c r="T117" s="104"/>
      <c r="U117" s="104"/>
      <c r="V117" s="104"/>
      <c r="W117" s="104"/>
      <c r="X117" s="104"/>
      <c r="Y117" s="104"/>
    </row>
    <row r="118" spans="1:25" s="109" customFormat="1" x14ac:dyDescent="0.2">
      <c r="A118" s="104"/>
      <c r="B118" s="107"/>
      <c r="C118" s="108"/>
      <c r="D118" s="108"/>
      <c r="E118" s="104"/>
      <c r="F118" s="104"/>
      <c r="G118" s="104"/>
      <c r="H118" s="104"/>
      <c r="I118" s="104"/>
      <c r="J118" s="104"/>
      <c r="K118" s="104"/>
      <c r="L118" s="104"/>
      <c r="M118" s="104"/>
      <c r="N118" s="104"/>
      <c r="O118" s="104"/>
      <c r="P118" s="104"/>
      <c r="Q118" s="104"/>
      <c r="R118" s="104"/>
      <c r="S118" s="104"/>
      <c r="T118" s="104"/>
      <c r="U118" s="104"/>
      <c r="V118" s="104"/>
      <c r="W118" s="104"/>
      <c r="X118" s="104"/>
      <c r="Y118" s="104"/>
    </row>
    <row r="119" spans="1:25" s="109" customFormat="1" x14ac:dyDescent="0.2">
      <c r="A119" s="104"/>
      <c r="B119" s="107"/>
      <c r="C119" s="108"/>
      <c r="D119" s="108"/>
      <c r="E119" s="104"/>
      <c r="F119" s="104"/>
      <c r="G119" s="104"/>
      <c r="H119" s="104"/>
      <c r="I119" s="104"/>
      <c r="J119" s="104"/>
      <c r="K119" s="104"/>
      <c r="L119" s="104"/>
      <c r="M119" s="104"/>
      <c r="N119" s="104"/>
      <c r="O119" s="104"/>
      <c r="P119" s="104"/>
      <c r="Q119" s="104"/>
      <c r="R119" s="104"/>
      <c r="S119" s="104"/>
      <c r="T119" s="104"/>
      <c r="U119" s="104"/>
      <c r="V119" s="104"/>
      <c r="W119" s="104"/>
      <c r="X119" s="104"/>
      <c r="Y119" s="104"/>
    </row>
    <row r="120" spans="1:25" s="109" customFormat="1" x14ac:dyDescent="0.2">
      <c r="A120" s="104"/>
      <c r="B120" s="107"/>
      <c r="C120" s="108"/>
      <c r="D120" s="108"/>
      <c r="E120" s="104"/>
      <c r="F120" s="104"/>
      <c r="G120" s="104"/>
      <c r="H120" s="104"/>
      <c r="I120" s="104"/>
      <c r="J120" s="104"/>
      <c r="K120" s="104"/>
      <c r="L120" s="104"/>
      <c r="M120" s="104"/>
      <c r="N120" s="104"/>
      <c r="O120" s="104"/>
      <c r="P120" s="104"/>
      <c r="Q120" s="104"/>
      <c r="R120" s="104"/>
      <c r="S120" s="104"/>
      <c r="T120" s="104"/>
      <c r="U120" s="104"/>
      <c r="V120" s="104"/>
      <c r="W120" s="104"/>
      <c r="X120" s="104"/>
      <c r="Y120" s="104"/>
    </row>
    <row r="121" spans="1:25" s="109" customFormat="1" x14ac:dyDescent="0.2">
      <c r="A121" s="104"/>
      <c r="B121" s="107"/>
      <c r="C121" s="108"/>
      <c r="D121" s="108"/>
      <c r="E121" s="104"/>
      <c r="F121" s="104"/>
      <c r="G121" s="104"/>
      <c r="H121" s="104"/>
      <c r="I121" s="104"/>
      <c r="J121" s="104"/>
      <c r="K121" s="104"/>
      <c r="L121" s="104"/>
      <c r="M121" s="104"/>
      <c r="N121" s="104"/>
      <c r="O121" s="104"/>
      <c r="P121" s="104"/>
      <c r="Q121" s="104"/>
      <c r="R121" s="104"/>
      <c r="S121" s="104"/>
      <c r="T121" s="104"/>
      <c r="U121" s="104"/>
      <c r="V121" s="104"/>
      <c r="W121" s="104"/>
      <c r="X121" s="104"/>
      <c r="Y121" s="104"/>
    </row>
    <row r="122" spans="1:25" s="109" customFormat="1" x14ac:dyDescent="0.2">
      <c r="A122" s="104"/>
      <c r="B122" s="107"/>
      <c r="C122" s="108"/>
      <c r="D122" s="108"/>
      <c r="E122" s="104"/>
      <c r="F122" s="104"/>
      <c r="G122" s="104"/>
      <c r="H122" s="104"/>
      <c r="I122" s="104"/>
      <c r="J122" s="104"/>
      <c r="K122" s="104"/>
      <c r="L122" s="104"/>
      <c r="M122" s="104"/>
      <c r="N122" s="104"/>
      <c r="O122" s="104"/>
      <c r="P122" s="104"/>
      <c r="Q122" s="104"/>
      <c r="R122" s="104"/>
      <c r="S122" s="104"/>
      <c r="T122" s="104"/>
      <c r="U122" s="104"/>
      <c r="V122" s="104"/>
      <c r="W122" s="104"/>
      <c r="X122" s="104"/>
      <c r="Y122" s="104"/>
    </row>
    <row r="123" spans="1:25" s="109" customFormat="1" x14ac:dyDescent="0.2">
      <c r="A123" s="104"/>
      <c r="B123" s="107"/>
      <c r="C123" s="108"/>
      <c r="D123" s="108"/>
      <c r="E123" s="104"/>
      <c r="F123" s="104"/>
      <c r="G123" s="104"/>
      <c r="H123" s="104"/>
      <c r="I123" s="104"/>
      <c r="J123" s="104"/>
      <c r="K123" s="104"/>
      <c r="L123" s="104"/>
      <c r="M123" s="104"/>
      <c r="N123" s="104"/>
      <c r="O123" s="104"/>
      <c r="P123" s="104"/>
      <c r="Q123" s="104"/>
      <c r="R123" s="104"/>
      <c r="S123" s="104"/>
      <c r="T123" s="104"/>
      <c r="U123" s="104"/>
      <c r="V123" s="104"/>
      <c r="W123" s="104"/>
      <c r="X123" s="104"/>
      <c r="Y123" s="104"/>
    </row>
    <row r="124" spans="1:25" s="109" customFormat="1" x14ac:dyDescent="0.2">
      <c r="A124" s="104"/>
      <c r="B124" s="107"/>
      <c r="C124" s="108"/>
      <c r="D124" s="108"/>
      <c r="E124" s="104"/>
      <c r="F124" s="104"/>
      <c r="G124" s="104"/>
      <c r="H124" s="104"/>
      <c r="I124" s="104"/>
      <c r="J124" s="104"/>
      <c r="K124" s="104"/>
      <c r="L124" s="104"/>
      <c r="M124" s="104"/>
      <c r="N124" s="104"/>
      <c r="O124" s="104"/>
      <c r="P124" s="104"/>
      <c r="Q124" s="104"/>
      <c r="R124" s="104"/>
      <c r="S124" s="104"/>
      <c r="T124" s="104"/>
      <c r="U124" s="104"/>
      <c r="V124" s="104"/>
      <c r="W124" s="104"/>
      <c r="X124" s="104"/>
      <c r="Y124" s="104"/>
    </row>
    <row r="125" spans="1:25" s="109" customFormat="1" x14ac:dyDescent="0.2">
      <c r="A125" s="104"/>
      <c r="B125" s="107"/>
      <c r="C125" s="108"/>
      <c r="D125" s="108"/>
      <c r="E125" s="104"/>
      <c r="F125" s="104"/>
      <c r="G125" s="104"/>
      <c r="H125" s="104"/>
      <c r="I125" s="104"/>
      <c r="J125" s="104"/>
      <c r="K125" s="104"/>
      <c r="L125" s="104"/>
      <c r="M125" s="104"/>
      <c r="N125" s="104"/>
      <c r="O125" s="104"/>
      <c r="P125" s="104"/>
      <c r="Q125" s="104"/>
      <c r="R125" s="104"/>
      <c r="S125" s="104"/>
      <c r="T125" s="104"/>
      <c r="U125" s="104"/>
      <c r="V125" s="104"/>
      <c r="W125" s="104"/>
      <c r="X125" s="104"/>
      <c r="Y125" s="104"/>
    </row>
    <row r="126" spans="1:25" s="109" customFormat="1" x14ac:dyDescent="0.2">
      <c r="A126" s="104"/>
      <c r="B126" s="107"/>
      <c r="C126" s="108"/>
      <c r="D126" s="108"/>
      <c r="E126" s="104"/>
      <c r="F126" s="104"/>
      <c r="G126" s="104"/>
      <c r="H126" s="104"/>
      <c r="I126" s="104"/>
      <c r="J126" s="104"/>
      <c r="K126" s="104"/>
      <c r="L126" s="104"/>
      <c r="M126" s="104"/>
      <c r="N126" s="104"/>
      <c r="O126" s="104"/>
      <c r="P126" s="104"/>
      <c r="Q126" s="104"/>
      <c r="R126" s="104"/>
      <c r="S126" s="104"/>
      <c r="T126" s="104"/>
      <c r="U126" s="104"/>
      <c r="V126" s="104"/>
      <c r="W126" s="104"/>
      <c r="X126" s="104"/>
      <c r="Y126" s="104"/>
    </row>
    <row r="127" spans="1:25" s="109" customFormat="1" x14ac:dyDescent="0.2">
      <c r="A127" s="104"/>
      <c r="B127" s="107"/>
      <c r="C127" s="108"/>
      <c r="D127" s="108"/>
      <c r="E127" s="104"/>
      <c r="F127" s="104"/>
      <c r="G127" s="104"/>
      <c r="H127" s="104"/>
      <c r="I127" s="104"/>
      <c r="J127" s="104"/>
      <c r="K127" s="104"/>
      <c r="L127" s="104"/>
      <c r="M127" s="104"/>
      <c r="N127" s="104"/>
      <c r="O127" s="104"/>
      <c r="P127" s="104"/>
      <c r="Q127" s="104"/>
      <c r="R127" s="104"/>
      <c r="S127" s="104"/>
      <c r="T127" s="104"/>
      <c r="U127" s="104"/>
      <c r="V127" s="104"/>
      <c r="W127" s="104"/>
      <c r="X127" s="104"/>
      <c r="Y127" s="104"/>
    </row>
    <row r="128" spans="1:25" s="109" customFormat="1" x14ac:dyDescent="0.2">
      <c r="A128" s="104"/>
      <c r="B128" s="107"/>
      <c r="C128" s="108"/>
      <c r="D128" s="108"/>
      <c r="E128" s="104"/>
      <c r="F128" s="104"/>
      <c r="G128" s="104"/>
      <c r="H128" s="104"/>
      <c r="I128" s="104"/>
      <c r="J128" s="104"/>
      <c r="K128" s="104"/>
      <c r="L128" s="104"/>
      <c r="M128" s="104"/>
      <c r="N128" s="104"/>
      <c r="O128" s="104"/>
      <c r="P128" s="104"/>
      <c r="Q128" s="104"/>
      <c r="R128" s="104"/>
      <c r="S128" s="104"/>
      <c r="T128" s="104"/>
      <c r="U128" s="104"/>
      <c r="V128" s="104"/>
      <c r="W128" s="104"/>
      <c r="X128" s="104"/>
      <c r="Y128" s="104"/>
    </row>
    <row r="129" spans="1:25" s="109" customFormat="1" x14ac:dyDescent="0.2">
      <c r="A129" s="104"/>
      <c r="B129" s="107"/>
      <c r="C129" s="108"/>
      <c r="D129" s="108"/>
      <c r="E129" s="104"/>
      <c r="F129" s="104"/>
      <c r="G129" s="104"/>
      <c r="H129" s="104"/>
      <c r="I129" s="104"/>
      <c r="J129" s="104"/>
      <c r="K129" s="104"/>
      <c r="L129" s="104"/>
      <c r="M129" s="104"/>
      <c r="N129" s="104"/>
      <c r="O129" s="104"/>
      <c r="P129" s="104"/>
      <c r="Q129" s="104"/>
      <c r="R129" s="104"/>
      <c r="S129" s="104"/>
      <c r="T129" s="104"/>
      <c r="U129" s="104"/>
      <c r="V129" s="104"/>
      <c r="W129" s="104"/>
      <c r="X129" s="104"/>
      <c r="Y129" s="104"/>
    </row>
    <row r="130" spans="1:25" s="109" customFormat="1" x14ac:dyDescent="0.2">
      <c r="A130" s="104"/>
      <c r="B130" s="107"/>
      <c r="C130" s="108"/>
      <c r="D130" s="108"/>
      <c r="E130" s="104"/>
      <c r="F130" s="104"/>
      <c r="G130" s="104"/>
      <c r="H130" s="104"/>
      <c r="I130" s="104"/>
      <c r="J130" s="104"/>
      <c r="K130" s="104"/>
      <c r="L130" s="104"/>
      <c r="M130" s="104"/>
      <c r="N130" s="104"/>
      <c r="O130" s="104"/>
      <c r="P130" s="104"/>
      <c r="Q130" s="104"/>
      <c r="R130" s="104"/>
      <c r="S130" s="104"/>
      <c r="T130" s="104"/>
      <c r="U130" s="104"/>
      <c r="V130" s="104"/>
      <c r="W130" s="104"/>
      <c r="X130" s="104"/>
      <c r="Y130" s="104"/>
    </row>
    <row r="131" spans="1:25" s="109" customFormat="1" x14ac:dyDescent="0.2">
      <c r="A131" s="104"/>
      <c r="B131" s="107"/>
      <c r="C131" s="108"/>
      <c r="D131" s="108"/>
      <c r="E131" s="104"/>
      <c r="F131" s="104"/>
      <c r="G131" s="104"/>
      <c r="H131" s="104"/>
      <c r="I131" s="104"/>
      <c r="J131" s="104"/>
      <c r="K131" s="104"/>
      <c r="L131" s="104"/>
      <c r="M131" s="104"/>
      <c r="N131" s="104"/>
      <c r="O131" s="104"/>
      <c r="P131" s="104"/>
      <c r="Q131" s="104"/>
      <c r="R131" s="104"/>
      <c r="S131" s="104"/>
      <c r="T131" s="104"/>
      <c r="U131" s="104"/>
      <c r="V131" s="104"/>
      <c r="W131" s="104"/>
      <c r="X131" s="104"/>
      <c r="Y131" s="104"/>
    </row>
    <row r="132" spans="1:25" s="109" customFormat="1" x14ac:dyDescent="0.2">
      <c r="A132" s="104"/>
      <c r="B132" s="107"/>
      <c r="C132" s="108"/>
      <c r="D132" s="108"/>
      <c r="E132" s="104"/>
      <c r="F132" s="104"/>
      <c r="G132" s="104"/>
      <c r="H132" s="104"/>
      <c r="I132" s="104"/>
      <c r="J132" s="104"/>
      <c r="K132" s="104"/>
      <c r="L132" s="104"/>
      <c r="M132" s="104"/>
      <c r="N132" s="104"/>
      <c r="O132" s="104"/>
      <c r="P132" s="104"/>
      <c r="Q132" s="104"/>
      <c r="R132" s="104"/>
      <c r="S132" s="104"/>
      <c r="T132" s="104"/>
      <c r="U132" s="104"/>
      <c r="V132" s="104"/>
      <c r="W132" s="104"/>
      <c r="X132" s="104"/>
      <c r="Y132" s="104"/>
    </row>
    <row r="133" spans="1:25" s="109" customFormat="1" x14ac:dyDescent="0.2">
      <c r="A133" s="104"/>
      <c r="B133" s="107"/>
      <c r="C133" s="108"/>
      <c r="D133" s="108"/>
      <c r="E133" s="104"/>
      <c r="F133" s="104"/>
      <c r="G133" s="104"/>
      <c r="H133" s="104"/>
      <c r="I133" s="104"/>
      <c r="J133" s="104"/>
      <c r="K133" s="104"/>
      <c r="L133" s="104"/>
      <c r="M133" s="104"/>
      <c r="N133" s="104"/>
      <c r="O133" s="104"/>
      <c r="P133" s="104"/>
      <c r="Q133" s="104"/>
      <c r="R133" s="104"/>
      <c r="S133" s="104"/>
      <c r="T133" s="104"/>
      <c r="U133" s="104"/>
      <c r="V133" s="104"/>
      <c r="W133" s="104"/>
      <c r="X133" s="104"/>
      <c r="Y133" s="104"/>
    </row>
    <row r="134" spans="1:25" s="109" customFormat="1" x14ac:dyDescent="0.2">
      <c r="A134" s="104"/>
      <c r="B134" s="107"/>
      <c r="C134" s="108"/>
      <c r="D134" s="108"/>
      <c r="E134" s="104"/>
      <c r="F134" s="104"/>
      <c r="G134" s="104"/>
      <c r="H134" s="104"/>
      <c r="I134" s="104"/>
      <c r="J134" s="104"/>
      <c r="K134" s="104"/>
      <c r="L134" s="104"/>
      <c r="M134" s="104"/>
      <c r="N134" s="104"/>
      <c r="O134" s="104"/>
      <c r="P134" s="104"/>
      <c r="Q134" s="104"/>
      <c r="R134" s="104"/>
      <c r="S134" s="104"/>
      <c r="T134" s="104"/>
      <c r="U134" s="104"/>
      <c r="V134" s="104"/>
      <c r="W134" s="104"/>
      <c r="X134" s="104"/>
      <c r="Y134" s="104"/>
    </row>
    <row r="135" spans="1:25" s="109" customFormat="1" x14ac:dyDescent="0.2">
      <c r="A135" s="104"/>
      <c r="B135" s="107"/>
      <c r="C135" s="108"/>
      <c r="D135" s="108"/>
      <c r="E135" s="104"/>
      <c r="F135" s="104"/>
      <c r="G135" s="104"/>
      <c r="H135" s="104"/>
      <c r="I135" s="104"/>
      <c r="J135" s="104"/>
      <c r="K135" s="104"/>
      <c r="L135" s="104"/>
      <c r="M135" s="104"/>
      <c r="N135" s="104"/>
      <c r="O135" s="104"/>
      <c r="P135" s="104"/>
      <c r="Q135" s="104"/>
      <c r="R135" s="104"/>
      <c r="S135" s="104"/>
      <c r="T135" s="104"/>
      <c r="U135" s="104"/>
      <c r="V135" s="104"/>
      <c r="W135" s="104"/>
      <c r="X135" s="104"/>
      <c r="Y135" s="104"/>
    </row>
    <row r="136" spans="1:25" s="109" customFormat="1" x14ac:dyDescent="0.2">
      <c r="A136" s="104"/>
      <c r="B136" s="107"/>
      <c r="C136" s="108"/>
      <c r="D136" s="108"/>
      <c r="E136" s="104"/>
      <c r="F136" s="104"/>
      <c r="G136" s="104"/>
      <c r="H136" s="104"/>
      <c r="I136" s="104"/>
      <c r="J136" s="104"/>
      <c r="K136" s="104"/>
      <c r="L136" s="104"/>
      <c r="M136" s="104"/>
      <c r="N136" s="104"/>
      <c r="O136" s="104"/>
      <c r="P136" s="104"/>
      <c r="Q136" s="104"/>
      <c r="R136" s="104"/>
      <c r="S136" s="104"/>
      <c r="T136" s="104"/>
      <c r="U136" s="104"/>
      <c r="V136" s="104"/>
      <c r="W136" s="104"/>
      <c r="X136" s="104"/>
      <c r="Y136" s="104"/>
    </row>
    <row r="137" spans="1:25" s="109" customFormat="1" x14ac:dyDescent="0.2">
      <c r="A137" s="104"/>
      <c r="B137" s="107"/>
      <c r="C137" s="108"/>
      <c r="D137" s="108"/>
      <c r="E137" s="104"/>
      <c r="F137" s="104"/>
      <c r="G137" s="104"/>
      <c r="H137" s="104"/>
      <c r="I137" s="104"/>
      <c r="J137" s="104"/>
      <c r="K137" s="104"/>
      <c r="L137" s="104"/>
      <c r="M137" s="104"/>
      <c r="N137" s="104"/>
      <c r="O137" s="104"/>
      <c r="P137" s="104"/>
      <c r="Q137" s="104"/>
      <c r="R137" s="104"/>
      <c r="S137" s="104"/>
      <c r="T137" s="104"/>
      <c r="U137" s="104"/>
      <c r="V137" s="104"/>
      <c r="W137" s="104"/>
      <c r="X137" s="104"/>
      <c r="Y137" s="104"/>
    </row>
    <row r="138" spans="1:25" s="109" customFormat="1" x14ac:dyDescent="0.2">
      <c r="A138" s="104"/>
      <c r="B138" s="107"/>
      <c r="C138" s="108"/>
      <c r="D138" s="108"/>
      <c r="E138" s="104"/>
      <c r="F138" s="104"/>
      <c r="G138" s="104"/>
      <c r="H138" s="104"/>
      <c r="I138" s="104"/>
      <c r="J138" s="104"/>
      <c r="K138" s="104"/>
      <c r="L138" s="104"/>
      <c r="M138" s="104"/>
      <c r="N138" s="104"/>
      <c r="O138" s="104"/>
      <c r="P138" s="104"/>
      <c r="Q138" s="104"/>
      <c r="R138" s="104"/>
      <c r="S138" s="104"/>
      <c r="T138" s="104"/>
      <c r="U138" s="104"/>
      <c r="V138" s="104"/>
      <c r="W138" s="104"/>
      <c r="X138" s="104"/>
      <c r="Y138" s="104"/>
    </row>
    <row r="139" spans="1:25" s="109" customFormat="1" x14ac:dyDescent="0.2">
      <c r="A139" s="104"/>
      <c r="B139" s="107"/>
      <c r="C139" s="108"/>
      <c r="D139" s="108"/>
      <c r="E139" s="104"/>
      <c r="F139" s="104"/>
      <c r="G139" s="104"/>
      <c r="H139" s="104"/>
      <c r="I139" s="104"/>
      <c r="J139" s="104"/>
      <c r="K139" s="104"/>
      <c r="L139" s="104"/>
      <c r="M139" s="104"/>
      <c r="N139" s="104"/>
      <c r="O139" s="104"/>
      <c r="P139" s="104"/>
      <c r="Q139" s="104"/>
      <c r="R139" s="104"/>
      <c r="S139" s="104"/>
      <c r="T139" s="104"/>
      <c r="U139" s="104"/>
      <c r="V139" s="104"/>
      <c r="W139" s="104"/>
      <c r="X139" s="104"/>
      <c r="Y139" s="104"/>
    </row>
    <row r="140" spans="1:25" s="109" customFormat="1" x14ac:dyDescent="0.2">
      <c r="A140" s="104"/>
      <c r="B140" s="107"/>
      <c r="C140" s="108"/>
      <c r="D140" s="108"/>
      <c r="E140" s="104"/>
      <c r="F140" s="104"/>
      <c r="G140" s="104"/>
      <c r="H140" s="104"/>
      <c r="I140" s="104"/>
      <c r="J140" s="104"/>
      <c r="K140" s="104"/>
      <c r="L140" s="104"/>
      <c r="M140" s="104"/>
      <c r="N140" s="104"/>
      <c r="O140" s="104"/>
      <c r="P140" s="104"/>
      <c r="Q140" s="104"/>
      <c r="R140" s="104"/>
      <c r="S140" s="104"/>
      <c r="T140" s="104"/>
      <c r="U140" s="104"/>
      <c r="V140" s="104"/>
      <c r="W140" s="104"/>
      <c r="X140" s="104"/>
      <c r="Y140" s="104"/>
    </row>
    <row r="141" spans="1:25" s="109" customFormat="1" x14ac:dyDescent="0.2">
      <c r="A141" s="104"/>
      <c r="B141" s="107"/>
      <c r="C141" s="108"/>
      <c r="D141" s="108"/>
      <c r="E141" s="104"/>
      <c r="F141" s="104"/>
      <c r="G141" s="104"/>
      <c r="H141" s="104"/>
      <c r="I141" s="104"/>
      <c r="J141" s="104"/>
      <c r="K141" s="104"/>
      <c r="L141" s="104"/>
      <c r="M141" s="104"/>
      <c r="N141" s="104"/>
      <c r="O141" s="104"/>
      <c r="P141" s="104"/>
      <c r="Q141" s="104"/>
      <c r="R141" s="104"/>
      <c r="S141" s="104"/>
      <c r="T141" s="104"/>
      <c r="U141" s="104"/>
      <c r="V141" s="104"/>
      <c r="W141" s="104"/>
      <c r="X141" s="104"/>
      <c r="Y141" s="104"/>
    </row>
    <row r="142" spans="1:25" s="109" customFormat="1" x14ac:dyDescent="0.2">
      <c r="A142" s="104"/>
      <c r="B142" s="107"/>
      <c r="C142" s="108"/>
      <c r="D142" s="108"/>
      <c r="E142" s="104"/>
      <c r="F142" s="104"/>
      <c r="G142" s="104"/>
      <c r="H142" s="104"/>
      <c r="I142" s="104"/>
      <c r="J142" s="104"/>
      <c r="K142" s="104"/>
      <c r="L142" s="104"/>
      <c r="M142" s="104"/>
      <c r="N142" s="104"/>
      <c r="O142" s="104"/>
      <c r="P142" s="104"/>
      <c r="Q142" s="104"/>
      <c r="R142" s="104"/>
      <c r="S142" s="104"/>
      <c r="T142" s="104"/>
      <c r="U142" s="104"/>
      <c r="V142" s="104"/>
      <c r="W142" s="104"/>
      <c r="X142" s="104"/>
      <c r="Y142" s="104"/>
    </row>
    <row r="143" spans="1:25" s="109" customFormat="1" x14ac:dyDescent="0.2">
      <c r="A143" s="104"/>
      <c r="B143" s="107"/>
      <c r="C143" s="108"/>
      <c r="D143" s="108"/>
      <c r="E143" s="104"/>
      <c r="F143" s="104"/>
      <c r="G143" s="104"/>
      <c r="H143" s="104"/>
      <c r="I143" s="104"/>
      <c r="J143" s="104"/>
      <c r="K143" s="104"/>
      <c r="L143" s="104"/>
      <c r="M143" s="104"/>
      <c r="N143" s="104"/>
      <c r="O143" s="104"/>
      <c r="P143" s="104"/>
      <c r="Q143" s="104"/>
      <c r="R143" s="104"/>
      <c r="S143" s="104"/>
      <c r="T143" s="104"/>
      <c r="U143" s="104"/>
      <c r="V143" s="104"/>
      <c r="W143" s="104"/>
      <c r="X143" s="104"/>
      <c r="Y143" s="104"/>
    </row>
    <row r="144" spans="1:25" s="109" customFormat="1" x14ac:dyDescent="0.2">
      <c r="A144" s="104"/>
      <c r="B144" s="107"/>
      <c r="C144" s="108"/>
      <c r="D144" s="108"/>
      <c r="E144" s="104"/>
      <c r="F144" s="104"/>
      <c r="G144" s="104"/>
      <c r="H144" s="104"/>
      <c r="I144" s="104"/>
      <c r="J144" s="104"/>
      <c r="K144" s="104"/>
      <c r="L144" s="104"/>
      <c r="M144" s="104"/>
      <c r="N144" s="104"/>
      <c r="O144" s="104"/>
      <c r="P144" s="104"/>
      <c r="Q144" s="104"/>
      <c r="R144" s="104"/>
      <c r="S144" s="104"/>
      <c r="T144" s="104"/>
      <c r="U144" s="104"/>
      <c r="V144" s="104"/>
      <c r="W144" s="104"/>
      <c r="X144" s="104"/>
      <c r="Y144" s="104"/>
    </row>
    <row r="145" spans="1:25" s="109" customFormat="1" x14ac:dyDescent="0.2">
      <c r="A145" s="104"/>
      <c r="B145" s="107"/>
      <c r="C145" s="108"/>
      <c r="D145" s="108"/>
      <c r="E145" s="104"/>
      <c r="F145" s="104"/>
      <c r="G145" s="104"/>
      <c r="H145" s="104"/>
      <c r="I145" s="104"/>
      <c r="J145" s="104"/>
      <c r="K145" s="104"/>
      <c r="L145" s="104"/>
      <c r="M145" s="104"/>
      <c r="N145" s="104"/>
      <c r="O145" s="104"/>
      <c r="P145" s="104"/>
      <c r="Q145" s="104"/>
      <c r="R145" s="104"/>
      <c r="S145" s="104"/>
      <c r="T145" s="104"/>
      <c r="U145" s="104"/>
      <c r="V145" s="104"/>
      <c r="W145" s="104"/>
      <c r="X145" s="104"/>
      <c r="Y145" s="104"/>
    </row>
    <row r="146" spans="1:25" s="109" customFormat="1" x14ac:dyDescent="0.2">
      <c r="A146" s="104"/>
      <c r="B146" s="107"/>
      <c r="C146" s="108"/>
      <c r="D146" s="108"/>
      <c r="E146" s="104"/>
      <c r="F146" s="104"/>
      <c r="G146" s="104"/>
      <c r="H146" s="104"/>
      <c r="I146" s="104"/>
      <c r="J146" s="104"/>
      <c r="K146" s="104"/>
      <c r="L146" s="104"/>
      <c r="M146" s="104"/>
      <c r="N146" s="104"/>
      <c r="O146" s="104"/>
      <c r="P146" s="104"/>
      <c r="Q146" s="104"/>
      <c r="R146" s="104"/>
      <c r="S146" s="104"/>
      <c r="T146" s="104"/>
      <c r="U146" s="104"/>
      <c r="V146" s="104"/>
      <c r="W146" s="104"/>
      <c r="X146" s="104"/>
      <c r="Y146" s="104"/>
    </row>
    <row r="147" spans="1:25" s="109" customFormat="1" x14ac:dyDescent="0.2">
      <c r="A147" s="104"/>
      <c r="B147" s="107"/>
      <c r="C147" s="108"/>
      <c r="D147" s="108"/>
      <c r="E147" s="104"/>
      <c r="F147" s="104"/>
      <c r="G147" s="104"/>
      <c r="H147" s="104"/>
      <c r="I147" s="104"/>
      <c r="J147" s="104"/>
      <c r="K147" s="104"/>
      <c r="L147" s="104"/>
      <c r="M147" s="104"/>
      <c r="N147" s="104"/>
      <c r="O147" s="104"/>
      <c r="P147" s="104"/>
      <c r="Q147" s="104"/>
      <c r="R147" s="104"/>
      <c r="S147" s="104"/>
      <c r="T147" s="104"/>
      <c r="U147" s="104"/>
      <c r="V147" s="104"/>
      <c r="W147" s="104"/>
      <c r="X147" s="104"/>
      <c r="Y147" s="104"/>
    </row>
    <row r="148" spans="1:25" s="109" customFormat="1" x14ac:dyDescent="0.2">
      <c r="A148" s="104"/>
      <c r="B148" s="107"/>
      <c r="C148" s="108"/>
      <c r="D148" s="108"/>
      <c r="E148" s="104"/>
      <c r="F148" s="104"/>
      <c r="G148" s="104"/>
      <c r="H148" s="104"/>
      <c r="I148" s="104"/>
      <c r="J148" s="104"/>
      <c r="K148" s="104"/>
      <c r="L148" s="104"/>
      <c r="M148" s="104"/>
      <c r="N148" s="104"/>
      <c r="O148" s="104"/>
      <c r="P148" s="104"/>
      <c r="Q148" s="104"/>
      <c r="R148" s="104"/>
      <c r="S148" s="104"/>
      <c r="T148" s="104"/>
      <c r="U148" s="104"/>
      <c r="V148" s="104"/>
      <c r="W148" s="104"/>
      <c r="X148" s="104"/>
      <c r="Y148" s="104"/>
    </row>
    <row r="149" spans="1:25" s="109" customFormat="1" x14ac:dyDescent="0.2">
      <c r="A149" s="104"/>
      <c r="B149" s="107"/>
      <c r="C149" s="108"/>
      <c r="D149" s="108"/>
      <c r="E149" s="104"/>
      <c r="F149" s="104"/>
      <c r="G149" s="104"/>
      <c r="H149" s="104"/>
      <c r="I149" s="104"/>
      <c r="J149" s="104"/>
      <c r="K149" s="104"/>
      <c r="L149" s="104"/>
      <c r="M149" s="104"/>
      <c r="N149" s="104"/>
      <c r="O149" s="104"/>
      <c r="P149" s="104"/>
      <c r="Q149" s="104"/>
      <c r="R149" s="104"/>
      <c r="S149" s="104"/>
      <c r="T149" s="104"/>
      <c r="U149" s="104"/>
      <c r="V149" s="104"/>
      <c r="W149" s="104"/>
      <c r="X149" s="104"/>
      <c r="Y149" s="104"/>
    </row>
    <row r="150" spans="1:25" s="109" customFormat="1" x14ac:dyDescent="0.2">
      <c r="A150" s="104"/>
      <c r="B150" s="107"/>
      <c r="C150" s="108"/>
      <c r="D150" s="108"/>
      <c r="E150" s="104"/>
      <c r="F150" s="104"/>
      <c r="G150" s="104"/>
      <c r="H150" s="104"/>
      <c r="I150" s="104"/>
      <c r="J150" s="104"/>
      <c r="K150" s="104"/>
      <c r="L150" s="104"/>
      <c r="M150" s="104"/>
      <c r="N150" s="104"/>
      <c r="O150" s="104"/>
      <c r="P150" s="104"/>
      <c r="Q150" s="104"/>
      <c r="R150" s="104"/>
      <c r="S150" s="104"/>
      <c r="T150" s="104"/>
      <c r="U150" s="104"/>
      <c r="V150" s="104"/>
      <c r="W150" s="104"/>
      <c r="X150" s="104"/>
      <c r="Y150" s="104"/>
    </row>
    <row r="151" spans="1:25" s="109" customFormat="1" x14ac:dyDescent="0.2">
      <c r="A151" s="104"/>
      <c r="B151" s="107"/>
      <c r="C151" s="108"/>
      <c r="D151" s="108"/>
      <c r="E151" s="104"/>
      <c r="F151" s="104"/>
      <c r="G151" s="104"/>
      <c r="H151" s="104"/>
      <c r="I151" s="104"/>
      <c r="J151" s="104"/>
      <c r="K151" s="104"/>
      <c r="L151" s="104"/>
      <c r="M151" s="104"/>
      <c r="N151" s="104"/>
      <c r="O151" s="104"/>
      <c r="P151" s="104"/>
      <c r="Q151" s="104"/>
      <c r="R151" s="104"/>
      <c r="S151" s="104"/>
      <c r="T151" s="104"/>
      <c r="U151" s="104"/>
      <c r="V151" s="104"/>
      <c r="W151" s="104"/>
      <c r="X151" s="104"/>
      <c r="Y151" s="104"/>
    </row>
    <row r="152" spans="1:25" s="109" customFormat="1" x14ac:dyDescent="0.2">
      <c r="A152" s="104"/>
      <c r="B152" s="107"/>
      <c r="C152" s="108"/>
      <c r="D152" s="108"/>
      <c r="E152" s="104"/>
      <c r="F152" s="104"/>
      <c r="G152" s="104"/>
      <c r="H152" s="104"/>
      <c r="I152" s="104"/>
      <c r="J152" s="104"/>
      <c r="K152" s="104"/>
      <c r="L152" s="104"/>
      <c r="M152" s="104"/>
      <c r="N152" s="104"/>
      <c r="O152" s="104"/>
      <c r="P152" s="104"/>
      <c r="Q152" s="104"/>
      <c r="R152" s="104"/>
      <c r="S152" s="104"/>
      <c r="T152" s="104"/>
      <c r="U152" s="104"/>
      <c r="V152" s="104"/>
      <c r="W152" s="104"/>
      <c r="X152" s="104"/>
      <c r="Y152" s="104"/>
    </row>
    <row r="153" spans="1:25" s="109" customFormat="1" x14ac:dyDescent="0.2">
      <c r="A153" s="104"/>
      <c r="B153" s="107"/>
      <c r="C153" s="108"/>
      <c r="D153" s="108"/>
      <c r="E153" s="104"/>
      <c r="F153" s="104"/>
      <c r="G153" s="104"/>
      <c r="H153" s="104"/>
      <c r="I153" s="104"/>
      <c r="J153" s="104"/>
      <c r="K153" s="104"/>
      <c r="L153" s="104"/>
      <c r="M153" s="104"/>
      <c r="N153" s="104"/>
      <c r="O153" s="104"/>
      <c r="P153" s="104"/>
      <c r="Q153" s="104"/>
      <c r="R153" s="104"/>
      <c r="S153" s="104"/>
      <c r="T153" s="104"/>
      <c r="U153" s="104"/>
      <c r="V153" s="104"/>
      <c r="W153" s="104"/>
      <c r="X153" s="104"/>
      <c r="Y153" s="104"/>
    </row>
    <row r="154" spans="1:25" s="109" customFormat="1" x14ac:dyDescent="0.2">
      <c r="A154" s="104"/>
      <c r="B154" s="107"/>
      <c r="C154" s="108"/>
      <c r="D154" s="108"/>
      <c r="E154" s="104"/>
      <c r="F154" s="104"/>
      <c r="G154" s="104"/>
      <c r="H154" s="104"/>
      <c r="I154" s="104"/>
      <c r="J154" s="104"/>
      <c r="K154" s="104"/>
      <c r="L154" s="104"/>
      <c r="M154" s="104"/>
      <c r="N154" s="104"/>
      <c r="O154" s="104"/>
      <c r="P154" s="104"/>
      <c r="Q154" s="104"/>
      <c r="R154" s="104"/>
      <c r="S154" s="104"/>
      <c r="T154" s="104"/>
      <c r="U154" s="104"/>
      <c r="V154" s="104"/>
      <c r="W154" s="104"/>
      <c r="X154" s="104"/>
      <c r="Y154" s="104"/>
    </row>
    <row r="155" spans="1:25" s="109" customFormat="1" x14ac:dyDescent="0.2">
      <c r="A155" s="104"/>
      <c r="B155" s="107"/>
      <c r="C155" s="108"/>
      <c r="D155" s="108"/>
      <c r="E155" s="104"/>
      <c r="F155" s="104"/>
      <c r="G155" s="104"/>
      <c r="H155" s="104"/>
      <c r="I155" s="104"/>
      <c r="J155" s="104"/>
      <c r="K155" s="104"/>
      <c r="L155" s="104"/>
      <c r="M155" s="104"/>
      <c r="N155" s="104"/>
      <c r="O155" s="104"/>
      <c r="P155" s="104"/>
      <c r="Q155" s="104"/>
      <c r="R155" s="104"/>
      <c r="S155" s="104"/>
      <c r="T155" s="104"/>
      <c r="U155" s="104"/>
      <c r="V155" s="104"/>
      <c r="W155" s="104"/>
      <c r="X155" s="104"/>
      <c r="Y155" s="104"/>
    </row>
    <row r="156" spans="1:25" s="109" customFormat="1" x14ac:dyDescent="0.2">
      <c r="A156" s="104"/>
      <c r="B156" s="107"/>
      <c r="C156" s="108"/>
      <c r="D156" s="108"/>
      <c r="E156" s="104"/>
      <c r="F156" s="104"/>
      <c r="G156" s="104"/>
      <c r="H156" s="104"/>
      <c r="I156" s="104"/>
      <c r="J156" s="104"/>
      <c r="K156" s="104"/>
      <c r="L156" s="104"/>
      <c r="M156" s="104"/>
      <c r="N156" s="104"/>
      <c r="O156" s="104"/>
      <c r="P156" s="104"/>
      <c r="Q156" s="104"/>
      <c r="R156" s="104"/>
      <c r="S156" s="104"/>
      <c r="T156" s="104"/>
      <c r="U156" s="104"/>
      <c r="V156" s="104"/>
      <c r="W156" s="104"/>
      <c r="X156" s="104"/>
      <c r="Y156" s="104"/>
    </row>
    <row r="157" spans="1:25" s="109" customFormat="1" x14ac:dyDescent="0.2">
      <c r="A157" s="104"/>
      <c r="B157" s="107"/>
      <c r="C157" s="108"/>
      <c r="D157" s="108"/>
      <c r="E157" s="104"/>
      <c r="F157" s="104"/>
      <c r="G157" s="104"/>
      <c r="H157" s="104"/>
      <c r="I157" s="104"/>
      <c r="J157" s="104"/>
      <c r="K157" s="104"/>
      <c r="L157" s="104"/>
      <c r="M157" s="104"/>
      <c r="N157" s="104"/>
      <c r="O157" s="104"/>
      <c r="P157" s="104"/>
      <c r="Q157" s="104"/>
      <c r="R157" s="104"/>
      <c r="S157" s="104"/>
      <c r="T157" s="104"/>
      <c r="U157" s="104"/>
      <c r="V157" s="104"/>
      <c r="W157" s="104"/>
      <c r="X157" s="104"/>
      <c r="Y157" s="104"/>
    </row>
    <row r="158" spans="1:25" s="109" customFormat="1" x14ac:dyDescent="0.2">
      <c r="A158" s="104"/>
      <c r="B158" s="107"/>
      <c r="C158" s="108"/>
      <c r="D158" s="108"/>
      <c r="E158" s="104"/>
      <c r="F158" s="104"/>
      <c r="G158" s="104"/>
      <c r="H158" s="104"/>
      <c r="I158" s="104"/>
      <c r="J158" s="104"/>
      <c r="K158" s="104"/>
      <c r="L158" s="104"/>
      <c r="M158" s="104"/>
      <c r="N158" s="104"/>
      <c r="O158" s="104"/>
      <c r="P158" s="104"/>
      <c r="Q158" s="104"/>
      <c r="R158" s="104"/>
      <c r="S158" s="104"/>
      <c r="T158" s="104"/>
      <c r="U158" s="104"/>
      <c r="V158" s="104"/>
      <c r="W158" s="104"/>
      <c r="X158" s="104"/>
      <c r="Y158" s="104"/>
    </row>
    <row r="159" spans="1:25" s="109" customFormat="1" x14ac:dyDescent="0.2">
      <c r="A159" s="104"/>
      <c r="B159" s="107"/>
      <c r="C159" s="108"/>
      <c r="D159" s="108"/>
      <c r="E159" s="104"/>
      <c r="F159" s="104"/>
      <c r="G159" s="104"/>
      <c r="H159" s="104"/>
      <c r="I159" s="104"/>
      <c r="J159" s="104"/>
      <c r="K159" s="104"/>
      <c r="L159" s="104"/>
      <c r="M159" s="104"/>
      <c r="N159" s="104"/>
      <c r="O159" s="104"/>
      <c r="P159" s="104"/>
      <c r="Q159" s="104"/>
      <c r="R159" s="104"/>
      <c r="S159" s="104"/>
      <c r="T159" s="104"/>
      <c r="U159" s="104"/>
      <c r="V159" s="104"/>
      <c r="W159" s="104"/>
      <c r="X159" s="104"/>
      <c r="Y159" s="104"/>
    </row>
    <row r="160" spans="1:25" s="109" customFormat="1" x14ac:dyDescent="0.2">
      <c r="A160" s="104"/>
      <c r="B160" s="107"/>
      <c r="C160" s="108"/>
      <c r="D160" s="108"/>
      <c r="E160" s="104"/>
      <c r="F160" s="104"/>
      <c r="G160" s="104"/>
      <c r="H160" s="104"/>
      <c r="I160" s="104"/>
      <c r="J160" s="104"/>
      <c r="K160" s="104"/>
      <c r="L160" s="104"/>
      <c r="M160" s="104"/>
      <c r="N160" s="104"/>
      <c r="O160" s="104"/>
      <c r="P160" s="104"/>
      <c r="Q160" s="104"/>
      <c r="R160" s="104"/>
      <c r="S160" s="104"/>
      <c r="T160" s="104"/>
      <c r="U160" s="104"/>
      <c r="V160" s="104"/>
      <c r="W160" s="104"/>
      <c r="X160" s="104"/>
      <c r="Y160" s="104"/>
    </row>
    <row r="161" spans="1:25" s="109" customFormat="1" x14ac:dyDescent="0.2">
      <c r="A161" s="104"/>
      <c r="B161" s="107"/>
      <c r="C161" s="108"/>
      <c r="D161" s="108"/>
      <c r="E161" s="104"/>
      <c r="F161" s="104"/>
      <c r="G161" s="104"/>
      <c r="H161" s="104"/>
      <c r="I161" s="104"/>
      <c r="J161" s="104"/>
      <c r="K161" s="104"/>
      <c r="L161" s="104"/>
      <c r="M161" s="104"/>
      <c r="N161" s="104"/>
      <c r="O161" s="104"/>
      <c r="P161" s="104"/>
      <c r="Q161" s="104"/>
      <c r="R161" s="104"/>
      <c r="S161" s="104"/>
      <c r="T161" s="104"/>
      <c r="U161" s="104"/>
      <c r="V161" s="104"/>
      <c r="W161" s="104"/>
      <c r="X161" s="104"/>
      <c r="Y161" s="104"/>
    </row>
    <row r="162" spans="1:25" s="109" customFormat="1" x14ac:dyDescent="0.2">
      <c r="A162" s="104"/>
      <c r="B162" s="107"/>
      <c r="C162" s="108"/>
      <c r="D162" s="108"/>
      <c r="E162" s="104"/>
      <c r="F162" s="104"/>
      <c r="G162" s="104"/>
      <c r="H162" s="104"/>
      <c r="I162" s="104"/>
      <c r="J162" s="104"/>
      <c r="K162" s="104"/>
      <c r="L162" s="104"/>
      <c r="M162" s="104"/>
      <c r="N162" s="104"/>
      <c r="O162" s="104"/>
      <c r="P162" s="104"/>
      <c r="Q162" s="104"/>
      <c r="R162" s="104"/>
      <c r="S162" s="104"/>
      <c r="T162" s="104"/>
      <c r="U162" s="104"/>
      <c r="V162" s="104"/>
      <c r="W162" s="104"/>
      <c r="X162" s="104"/>
      <c r="Y162" s="104"/>
    </row>
    <row r="163" spans="1:25" s="109" customFormat="1" x14ac:dyDescent="0.2">
      <c r="A163" s="104"/>
      <c r="B163" s="107"/>
      <c r="C163" s="108"/>
      <c r="D163" s="108"/>
      <c r="E163" s="104"/>
      <c r="F163" s="104"/>
      <c r="G163" s="104"/>
      <c r="H163" s="104"/>
      <c r="I163" s="104"/>
      <c r="J163" s="104"/>
      <c r="K163" s="104"/>
      <c r="L163" s="104"/>
      <c r="M163" s="104"/>
      <c r="N163" s="104"/>
      <c r="O163" s="104"/>
      <c r="P163" s="104"/>
      <c r="Q163" s="104"/>
      <c r="R163" s="104"/>
      <c r="S163" s="104"/>
      <c r="T163" s="104"/>
      <c r="U163" s="104"/>
      <c r="V163" s="104"/>
      <c r="W163" s="104"/>
      <c r="X163" s="104"/>
      <c r="Y163" s="104"/>
    </row>
    <row r="164" spans="1:25" s="109" customFormat="1" x14ac:dyDescent="0.2">
      <c r="A164" s="104"/>
      <c r="B164" s="107"/>
      <c r="C164" s="108"/>
      <c r="D164" s="108"/>
      <c r="E164" s="104"/>
      <c r="F164" s="104"/>
      <c r="G164" s="104"/>
      <c r="H164" s="104"/>
      <c r="I164" s="104"/>
      <c r="J164" s="104"/>
      <c r="K164" s="104"/>
      <c r="L164" s="104"/>
      <c r="M164" s="104"/>
      <c r="N164" s="104"/>
      <c r="O164" s="104"/>
      <c r="P164" s="104"/>
      <c r="Q164" s="104"/>
      <c r="R164" s="104"/>
      <c r="S164" s="104"/>
      <c r="T164" s="104"/>
      <c r="U164" s="104"/>
      <c r="V164" s="104"/>
      <c r="W164" s="104"/>
      <c r="X164" s="104"/>
      <c r="Y164" s="104"/>
    </row>
    <row r="165" spans="1:25" s="109" customFormat="1" x14ac:dyDescent="0.2">
      <c r="A165" s="104"/>
      <c r="B165" s="107"/>
      <c r="C165" s="108"/>
      <c r="D165" s="108"/>
      <c r="E165" s="104"/>
      <c r="F165" s="104"/>
      <c r="G165" s="104"/>
      <c r="H165" s="104"/>
      <c r="I165" s="104"/>
      <c r="J165" s="104"/>
      <c r="K165" s="104"/>
      <c r="L165" s="104"/>
      <c r="M165" s="104"/>
      <c r="N165" s="104"/>
      <c r="O165" s="104"/>
      <c r="P165" s="104"/>
      <c r="Q165" s="104"/>
      <c r="R165" s="104"/>
      <c r="S165" s="104"/>
      <c r="T165" s="104"/>
      <c r="U165" s="104"/>
      <c r="V165" s="104"/>
      <c r="W165" s="104"/>
      <c r="X165" s="104"/>
      <c r="Y165" s="104"/>
    </row>
    <row r="166" spans="1:25" s="109" customFormat="1" x14ac:dyDescent="0.2">
      <c r="A166" s="104"/>
      <c r="B166" s="107"/>
      <c r="C166" s="108"/>
      <c r="D166" s="108"/>
      <c r="E166" s="104"/>
      <c r="F166" s="104"/>
      <c r="G166" s="104"/>
      <c r="H166" s="104"/>
      <c r="I166" s="104"/>
      <c r="J166" s="104"/>
      <c r="K166" s="104"/>
      <c r="L166" s="104"/>
      <c r="M166" s="104"/>
      <c r="N166" s="104"/>
      <c r="O166" s="104"/>
      <c r="P166" s="104"/>
      <c r="Q166" s="104"/>
      <c r="R166" s="104"/>
      <c r="S166" s="104"/>
      <c r="T166" s="104"/>
      <c r="U166" s="104"/>
      <c r="V166" s="104"/>
      <c r="W166" s="104"/>
      <c r="X166" s="104"/>
      <c r="Y166" s="104"/>
    </row>
    <row r="167" spans="1:25" s="109" customFormat="1" x14ac:dyDescent="0.2">
      <c r="A167" s="104"/>
      <c r="B167" s="107"/>
      <c r="C167" s="108"/>
      <c r="D167" s="108"/>
      <c r="E167" s="104"/>
      <c r="F167" s="104"/>
      <c r="G167" s="104"/>
      <c r="H167" s="104"/>
      <c r="I167" s="104"/>
      <c r="J167" s="104"/>
      <c r="K167" s="104"/>
      <c r="L167" s="104"/>
      <c r="M167" s="104"/>
      <c r="N167" s="104"/>
      <c r="O167" s="104"/>
      <c r="P167" s="104"/>
      <c r="Q167" s="104"/>
      <c r="R167" s="104"/>
      <c r="S167" s="104"/>
      <c r="T167" s="104"/>
      <c r="U167" s="104"/>
      <c r="V167" s="104"/>
      <c r="W167" s="104"/>
      <c r="X167" s="104"/>
      <c r="Y167" s="104"/>
    </row>
    <row r="168" spans="1:25" s="109" customFormat="1" x14ac:dyDescent="0.2">
      <c r="A168" s="104"/>
      <c r="B168" s="107"/>
      <c r="C168" s="108"/>
      <c r="D168" s="108"/>
      <c r="E168" s="104"/>
      <c r="F168" s="104"/>
      <c r="G168" s="104"/>
      <c r="H168" s="104"/>
      <c r="I168" s="104"/>
      <c r="J168" s="104"/>
      <c r="K168" s="104"/>
      <c r="L168" s="104"/>
      <c r="M168" s="104"/>
      <c r="N168" s="104"/>
      <c r="O168" s="104"/>
      <c r="P168" s="104"/>
      <c r="Q168" s="104"/>
      <c r="R168" s="104"/>
      <c r="S168" s="104"/>
      <c r="T168" s="104"/>
      <c r="U168" s="104"/>
      <c r="V168" s="104"/>
      <c r="W168" s="104"/>
      <c r="X168" s="104"/>
      <c r="Y168" s="104"/>
    </row>
    <row r="169" spans="1:25" s="109" customFormat="1" x14ac:dyDescent="0.2">
      <c r="A169" s="104"/>
      <c r="B169" s="107"/>
      <c r="C169" s="108"/>
      <c r="D169" s="108"/>
      <c r="E169" s="104"/>
      <c r="F169" s="104"/>
      <c r="G169" s="104"/>
      <c r="H169" s="104"/>
      <c r="I169" s="104"/>
      <c r="J169" s="104"/>
      <c r="K169" s="104"/>
      <c r="L169" s="104"/>
      <c r="M169" s="104"/>
      <c r="N169" s="104"/>
      <c r="O169" s="104"/>
      <c r="P169" s="104"/>
      <c r="Q169" s="104"/>
      <c r="R169" s="104"/>
      <c r="S169" s="104"/>
      <c r="T169" s="104"/>
      <c r="U169" s="104"/>
      <c r="V169" s="104"/>
      <c r="W169" s="104"/>
      <c r="X169" s="104"/>
      <c r="Y169" s="104"/>
    </row>
    <row r="170" spans="1:25" s="109" customFormat="1" x14ac:dyDescent="0.2">
      <c r="A170" s="104"/>
      <c r="B170" s="107"/>
      <c r="C170" s="108"/>
      <c r="D170" s="108"/>
      <c r="E170" s="104"/>
      <c r="F170" s="104"/>
      <c r="G170" s="104"/>
      <c r="H170" s="104"/>
      <c r="I170" s="104"/>
      <c r="J170" s="104"/>
      <c r="K170" s="104"/>
      <c r="L170" s="104"/>
      <c r="M170" s="104"/>
      <c r="N170" s="104"/>
      <c r="O170" s="104"/>
      <c r="P170" s="104"/>
      <c r="Q170" s="104"/>
      <c r="R170" s="104"/>
      <c r="S170" s="104"/>
      <c r="T170" s="104"/>
      <c r="U170" s="104"/>
      <c r="V170" s="104"/>
      <c r="W170" s="104"/>
      <c r="X170" s="104"/>
      <c r="Y170" s="104"/>
    </row>
    <row r="171" spans="1:25" s="109" customFormat="1" x14ac:dyDescent="0.2">
      <c r="A171" s="104"/>
      <c r="B171" s="107"/>
      <c r="C171" s="108"/>
      <c r="D171" s="108"/>
      <c r="E171" s="104"/>
      <c r="F171" s="104"/>
      <c r="G171" s="104"/>
      <c r="H171" s="104"/>
      <c r="I171" s="104"/>
      <c r="J171" s="104"/>
      <c r="K171" s="104"/>
      <c r="L171" s="104"/>
      <c r="M171" s="104"/>
      <c r="N171" s="104"/>
      <c r="O171" s="104"/>
      <c r="P171" s="104"/>
      <c r="Q171" s="104"/>
      <c r="R171" s="104"/>
      <c r="S171" s="104"/>
      <c r="T171" s="104"/>
      <c r="U171" s="104"/>
      <c r="V171" s="104"/>
      <c r="W171" s="104"/>
      <c r="X171" s="104"/>
      <c r="Y171" s="104"/>
    </row>
    <row r="172" spans="1:25" s="109" customFormat="1" x14ac:dyDescent="0.2">
      <c r="A172" s="104"/>
      <c r="B172" s="107"/>
      <c r="C172" s="108"/>
      <c r="D172" s="108"/>
      <c r="E172" s="104"/>
      <c r="F172" s="104"/>
      <c r="G172" s="104"/>
      <c r="H172" s="104"/>
      <c r="I172" s="104"/>
      <c r="J172" s="104"/>
      <c r="K172" s="104"/>
      <c r="L172" s="104"/>
      <c r="M172" s="104"/>
      <c r="N172" s="104"/>
      <c r="O172" s="104"/>
      <c r="P172" s="104"/>
      <c r="Q172" s="104"/>
      <c r="R172" s="104"/>
      <c r="S172" s="104"/>
      <c r="T172" s="104"/>
      <c r="U172" s="104"/>
      <c r="V172" s="104"/>
      <c r="W172" s="104"/>
      <c r="X172" s="104"/>
      <c r="Y172" s="104"/>
    </row>
    <row r="173" spans="1:25" s="109" customFormat="1" x14ac:dyDescent="0.2">
      <c r="A173" s="104"/>
      <c r="B173" s="107"/>
      <c r="C173" s="108"/>
      <c r="D173" s="108"/>
      <c r="E173" s="104"/>
      <c r="F173" s="104"/>
      <c r="G173" s="104"/>
      <c r="H173" s="104"/>
      <c r="I173" s="104"/>
      <c r="J173" s="104"/>
      <c r="K173" s="104"/>
      <c r="L173" s="104"/>
      <c r="M173" s="104"/>
      <c r="N173" s="104"/>
      <c r="O173" s="104"/>
      <c r="P173" s="104"/>
      <c r="Q173" s="104"/>
      <c r="R173" s="104"/>
      <c r="S173" s="104"/>
      <c r="T173" s="104"/>
      <c r="U173" s="104"/>
      <c r="V173" s="104"/>
      <c r="W173" s="104"/>
      <c r="X173" s="104"/>
      <c r="Y173" s="104"/>
    </row>
    <row r="174" spans="1:25" s="109" customFormat="1" x14ac:dyDescent="0.2">
      <c r="A174" s="104"/>
      <c r="B174" s="107"/>
      <c r="C174" s="108"/>
      <c r="D174" s="108"/>
      <c r="E174" s="104"/>
      <c r="F174" s="104"/>
      <c r="G174" s="104"/>
      <c r="H174" s="104"/>
      <c r="I174" s="104"/>
      <c r="J174" s="104"/>
      <c r="K174" s="104"/>
      <c r="L174" s="104"/>
      <c r="M174" s="104"/>
      <c r="N174" s="104"/>
      <c r="O174" s="104"/>
      <c r="P174" s="104"/>
      <c r="Q174" s="104"/>
      <c r="R174" s="104"/>
      <c r="S174" s="104"/>
      <c r="T174" s="104"/>
      <c r="U174" s="104"/>
      <c r="V174" s="104"/>
      <c r="W174" s="104"/>
      <c r="X174" s="104"/>
      <c r="Y174" s="104"/>
    </row>
    <row r="175" spans="1:25" s="109" customFormat="1" x14ac:dyDescent="0.2">
      <c r="A175" s="104"/>
      <c r="B175" s="107"/>
      <c r="C175" s="108"/>
      <c r="D175" s="108"/>
      <c r="E175" s="104"/>
      <c r="F175" s="104"/>
      <c r="G175" s="104"/>
      <c r="H175" s="104"/>
      <c r="I175" s="104"/>
      <c r="J175" s="104"/>
      <c r="K175" s="104"/>
      <c r="L175" s="104"/>
      <c r="M175" s="104"/>
      <c r="N175" s="104"/>
      <c r="O175" s="104"/>
      <c r="P175" s="104"/>
      <c r="Q175" s="104"/>
      <c r="R175" s="104"/>
      <c r="S175" s="104"/>
      <c r="T175" s="104"/>
      <c r="U175" s="104"/>
      <c r="V175" s="104"/>
      <c r="W175" s="104"/>
      <c r="X175" s="104"/>
      <c r="Y175" s="104"/>
    </row>
    <row r="176" spans="1:25" s="109" customFormat="1" x14ac:dyDescent="0.2">
      <c r="A176" s="104"/>
      <c r="B176" s="107"/>
      <c r="C176" s="108"/>
      <c r="D176" s="108"/>
      <c r="E176" s="104"/>
      <c r="F176" s="104"/>
      <c r="G176" s="104"/>
      <c r="H176" s="104"/>
      <c r="I176" s="104"/>
      <c r="J176" s="104"/>
      <c r="K176" s="104"/>
      <c r="L176" s="104"/>
      <c r="M176" s="104"/>
      <c r="N176" s="104"/>
      <c r="O176" s="104"/>
      <c r="P176" s="104"/>
      <c r="Q176" s="104"/>
      <c r="R176" s="104"/>
      <c r="S176" s="104"/>
      <c r="T176" s="104"/>
      <c r="U176" s="104"/>
      <c r="V176" s="104"/>
      <c r="W176" s="104"/>
      <c r="X176" s="104"/>
      <c r="Y176" s="104"/>
    </row>
    <row r="177" spans="1:25" s="109" customFormat="1" x14ac:dyDescent="0.2">
      <c r="A177" s="104"/>
      <c r="B177" s="107"/>
      <c r="C177" s="108"/>
      <c r="D177" s="108"/>
      <c r="E177" s="104"/>
      <c r="F177" s="104"/>
      <c r="G177" s="104"/>
      <c r="H177" s="104"/>
      <c r="I177" s="104"/>
      <c r="J177" s="104"/>
      <c r="K177" s="104"/>
      <c r="L177" s="104"/>
      <c r="M177" s="104"/>
      <c r="N177" s="104"/>
      <c r="O177" s="104"/>
      <c r="P177" s="104"/>
      <c r="Q177" s="104"/>
      <c r="R177" s="104"/>
      <c r="S177" s="104"/>
      <c r="T177" s="104"/>
      <c r="U177" s="104"/>
      <c r="V177" s="104"/>
      <c r="W177" s="104"/>
      <c r="X177" s="104"/>
      <c r="Y177" s="104"/>
    </row>
    <row r="178" spans="1:25" s="109" customFormat="1" x14ac:dyDescent="0.2">
      <c r="A178" s="104"/>
      <c r="B178" s="107"/>
      <c r="C178" s="108"/>
      <c r="D178" s="108"/>
      <c r="E178" s="104"/>
      <c r="F178" s="104"/>
      <c r="G178" s="104"/>
      <c r="H178" s="104"/>
      <c r="I178" s="104"/>
      <c r="J178" s="104"/>
      <c r="K178" s="104"/>
      <c r="L178" s="104"/>
      <c r="M178" s="104"/>
      <c r="N178" s="104"/>
      <c r="O178" s="104"/>
      <c r="P178" s="104"/>
      <c r="Q178" s="104"/>
      <c r="R178" s="104"/>
      <c r="S178" s="104"/>
      <c r="T178" s="104"/>
      <c r="U178" s="104"/>
      <c r="V178" s="104"/>
      <c r="W178" s="104"/>
      <c r="X178" s="104"/>
      <c r="Y178" s="104"/>
    </row>
    <row r="179" spans="1:25" s="109" customFormat="1" x14ac:dyDescent="0.2">
      <c r="A179" s="104"/>
      <c r="B179" s="107"/>
      <c r="C179" s="108"/>
      <c r="D179" s="108"/>
      <c r="E179" s="104"/>
      <c r="F179" s="104"/>
      <c r="G179" s="104"/>
      <c r="H179" s="104"/>
      <c r="I179" s="104"/>
      <c r="J179" s="104"/>
      <c r="K179" s="104"/>
      <c r="L179" s="104"/>
      <c r="M179" s="104"/>
      <c r="N179" s="104"/>
      <c r="O179" s="104"/>
      <c r="P179" s="104"/>
      <c r="Q179" s="104"/>
      <c r="R179" s="104"/>
      <c r="S179" s="104"/>
      <c r="T179" s="104"/>
      <c r="U179" s="104"/>
      <c r="V179" s="104"/>
      <c r="W179" s="104"/>
      <c r="X179" s="104"/>
      <c r="Y179" s="104"/>
    </row>
    <row r="180" spans="1:25" s="109" customFormat="1" x14ac:dyDescent="0.2">
      <c r="A180" s="104"/>
      <c r="B180" s="107"/>
      <c r="C180" s="108"/>
      <c r="D180" s="108"/>
      <c r="E180" s="104"/>
      <c r="F180" s="104"/>
      <c r="G180" s="104"/>
      <c r="H180" s="104"/>
      <c r="I180" s="104"/>
      <c r="J180" s="104"/>
      <c r="K180" s="104"/>
      <c r="L180" s="104"/>
      <c r="M180" s="104"/>
      <c r="N180" s="104"/>
      <c r="O180" s="104"/>
      <c r="P180" s="104"/>
      <c r="Q180" s="104"/>
      <c r="R180" s="104"/>
      <c r="S180" s="104"/>
      <c r="T180" s="104"/>
      <c r="U180" s="104"/>
      <c r="V180" s="104"/>
      <c r="W180" s="104"/>
      <c r="X180" s="104"/>
      <c r="Y180" s="104"/>
    </row>
    <row r="181" spans="1:25" s="109" customFormat="1" x14ac:dyDescent="0.2">
      <c r="A181" s="104"/>
      <c r="B181" s="107"/>
      <c r="C181" s="108"/>
      <c r="D181" s="108"/>
      <c r="E181" s="104"/>
      <c r="F181" s="104"/>
      <c r="G181" s="104"/>
      <c r="H181" s="104"/>
      <c r="I181" s="104"/>
      <c r="J181" s="104"/>
      <c r="K181" s="104"/>
      <c r="L181" s="104"/>
      <c r="M181" s="104"/>
      <c r="N181" s="104"/>
      <c r="O181" s="104"/>
      <c r="P181" s="104"/>
      <c r="Q181" s="104"/>
      <c r="R181" s="104"/>
      <c r="S181" s="104"/>
      <c r="T181" s="104"/>
      <c r="U181" s="104"/>
      <c r="V181" s="104"/>
      <c r="W181" s="104"/>
      <c r="X181" s="104"/>
      <c r="Y181" s="104"/>
    </row>
    <row r="182" spans="1:25" s="109" customFormat="1" x14ac:dyDescent="0.2">
      <c r="A182" s="104"/>
      <c r="B182" s="107"/>
      <c r="C182" s="108"/>
      <c r="D182" s="108"/>
      <c r="E182" s="104"/>
      <c r="F182" s="104"/>
      <c r="G182" s="104"/>
      <c r="H182" s="104"/>
      <c r="I182" s="104"/>
      <c r="J182" s="104"/>
      <c r="K182" s="104"/>
      <c r="L182" s="104"/>
      <c r="M182" s="104"/>
      <c r="N182" s="104"/>
      <c r="O182" s="104"/>
      <c r="P182" s="104"/>
      <c r="Q182" s="104"/>
      <c r="R182" s="104"/>
      <c r="S182" s="104"/>
      <c r="T182" s="104"/>
      <c r="U182" s="104"/>
      <c r="V182" s="104"/>
      <c r="W182" s="104"/>
      <c r="X182" s="104"/>
      <c r="Y182" s="104"/>
    </row>
    <row r="183" spans="1:25" s="109" customFormat="1" x14ac:dyDescent="0.2">
      <c r="A183" s="104"/>
      <c r="B183" s="107"/>
      <c r="C183" s="108"/>
      <c r="D183" s="108"/>
      <c r="E183" s="104"/>
      <c r="F183" s="104"/>
      <c r="G183" s="104"/>
      <c r="H183" s="104"/>
      <c r="I183" s="104"/>
      <c r="J183" s="104"/>
      <c r="K183" s="104"/>
      <c r="L183" s="104"/>
      <c r="M183" s="104"/>
      <c r="N183" s="104"/>
      <c r="O183" s="104"/>
      <c r="P183" s="104"/>
      <c r="Q183" s="104"/>
      <c r="R183" s="104"/>
      <c r="S183" s="104"/>
      <c r="T183" s="104"/>
      <c r="U183" s="104"/>
      <c r="V183" s="104"/>
      <c r="W183" s="104"/>
      <c r="X183" s="104"/>
      <c r="Y183" s="104"/>
    </row>
    <row r="184" spans="1:25" s="109" customFormat="1" x14ac:dyDescent="0.2">
      <c r="A184" s="104"/>
      <c r="B184" s="107"/>
      <c r="C184" s="108"/>
      <c r="D184" s="108"/>
      <c r="E184" s="104"/>
      <c r="F184" s="104"/>
      <c r="G184" s="104"/>
      <c r="H184" s="104"/>
      <c r="I184" s="104"/>
      <c r="J184" s="104"/>
      <c r="K184" s="104"/>
      <c r="L184" s="104"/>
      <c r="M184" s="104"/>
      <c r="N184" s="104"/>
      <c r="O184" s="104"/>
      <c r="P184" s="104"/>
      <c r="Q184" s="104"/>
      <c r="R184" s="104"/>
      <c r="S184" s="104"/>
      <c r="T184" s="104"/>
      <c r="U184" s="104"/>
      <c r="V184" s="104"/>
      <c r="W184" s="104"/>
      <c r="X184" s="104"/>
      <c r="Y184" s="104"/>
    </row>
    <row r="185" spans="1:25" s="109" customFormat="1" x14ac:dyDescent="0.2">
      <c r="A185" s="104"/>
      <c r="B185" s="107"/>
      <c r="C185" s="108"/>
      <c r="D185" s="108"/>
      <c r="E185" s="104"/>
      <c r="F185" s="104"/>
      <c r="G185" s="104"/>
      <c r="H185" s="104"/>
      <c r="I185" s="104"/>
      <c r="J185" s="104"/>
      <c r="K185" s="104"/>
      <c r="L185" s="104"/>
      <c r="M185" s="104"/>
      <c r="N185" s="104"/>
      <c r="O185" s="104"/>
      <c r="P185" s="104"/>
      <c r="Q185" s="104"/>
      <c r="R185" s="104"/>
      <c r="S185" s="104"/>
      <c r="T185" s="104"/>
      <c r="U185" s="104"/>
      <c r="V185" s="104"/>
      <c r="W185" s="104"/>
      <c r="X185" s="104"/>
      <c r="Y185" s="104"/>
    </row>
    <row r="186" spans="1:25" s="109" customFormat="1" x14ac:dyDescent="0.2">
      <c r="A186" s="104"/>
      <c r="B186" s="107"/>
      <c r="C186" s="108"/>
      <c r="D186" s="108"/>
      <c r="E186" s="104"/>
      <c r="F186" s="104"/>
      <c r="G186" s="104"/>
      <c r="H186" s="104"/>
      <c r="I186" s="104"/>
      <c r="J186" s="104"/>
      <c r="K186" s="104"/>
      <c r="L186" s="104"/>
      <c r="M186" s="104"/>
      <c r="N186" s="104"/>
      <c r="O186" s="104"/>
      <c r="P186" s="104"/>
      <c r="Q186" s="104"/>
      <c r="R186" s="104"/>
      <c r="S186" s="104"/>
      <c r="T186" s="104"/>
      <c r="U186" s="104"/>
      <c r="V186" s="104"/>
      <c r="W186" s="104"/>
      <c r="X186" s="104"/>
      <c r="Y186" s="104"/>
    </row>
    <row r="187" spans="1:25" s="109" customFormat="1" x14ac:dyDescent="0.2">
      <c r="A187" s="104"/>
      <c r="B187" s="107"/>
      <c r="C187" s="108"/>
      <c r="D187" s="108"/>
      <c r="E187" s="104"/>
      <c r="F187" s="104"/>
      <c r="G187" s="104"/>
      <c r="H187" s="104"/>
      <c r="I187" s="104"/>
      <c r="J187" s="104"/>
      <c r="K187" s="104"/>
      <c r="L187" s="104"/>
      <c r="M187" s="104"/>
      <c r="N187" s="104"/>
      <c r="O187" s="104"/>
      <c r="P187" s="104"/>
      <c r="Q187" s="104"/>
      <c r="R187" s="104"/>
      <c r="S187" s="104"/>
      <c r="T187" s="104"/>
      <c r="U187" s="104"/>
      <c r="V187" s="104"/>
      <c r="W187" s="104"/>
      <c r="X187" s="104"/>
      <c r="Y187" s="104"/>
    </row>
    <row r="188" spans="1:25" s="109" customFormat="1" x14ac:dyDescent="0.2">
      <c r="A188" s="104"/>
      <c r="B188" s="107"/>
      <c r="C188" s="108"/>
      <c r="D188" s="108"/>
      <c r="E188" s="104"/>
      <c r="F188" s="104"/>
      <c r="G188" s="104"/>
      <c r="H188" s="104"/>
      <c r="I188" s="104"/>
      <c r="J188" s="104"/>
      <c r="K188" s="104"/>
      <c r="L188" s="104"/>
      <c r="M188" s="104"/>
      <c r="N188" s="104"/>
      <c r="O188" s="104"/>
      <c r="P188" s="104"/>
      <c r="Q188" s="104"/>
      <c r="R188" s="104"/>
      <c r="S188" s="104"/>
      <c r="T188" s="104"/>
      <c r="U188" s="104"/>
      <c r="V188" s="104"/>
      <c r="W188" s="104"/>
      <c r="X188" s="104"/>
      <c r="Y188" s="104"/>
    </row>
    <row r="189" spans="1:25" s="109" customFormat="1" x14ac:dyDescent="0.2">
      <c r="A189" s="104"/>
      <c r="B189" s="107"/>
      <c r="C189" s="108"/>
      <c r="D189" s="108"/>
      <c r="E189" s="104"/>
      <c r="F189" s="104"/>
      <c r="G189" s="104"/>
      <c r="H189" s="104"/>
      <c r="I189" s="104"/>
      <c r="J189" s="104"/>
      <c r="K189" s="104"/>
      <c r="L189" s="104"/>
      <c r="M189" s="104"/>
      <c r="N189" s="104"/>
      <c r="O189" s="104"/>
      <c r="P189" s="104"/>
      <c r="Q189" s="104"/>
      <c r="R189" s="104"/>
      <c r="S189" s="104"/>
      <c r="T189" s="104"/>
      <c r="U189" s="104"/>
      <c r="V189" s="104"/>
      <c r="W189" s="104"/>
      <c r="X189" s="104"/>
      <c r="Y189" s="104"/>
    </row>
    <row r="190" spans="1:25" s="109" customFormat="1" x14ac:dyDescent="0.2">
      <c r="A190" s="104"/>
      <c r="B190" s="107"/>
      <c r="C190" s="108"/>
      <c r="D190" s="108"/>
      <c r="E190" s="104"/>
      <c r="F190" s="104"/>
      <c r="G190" s="104"/>
      <c r="H190" s="104"/>
      <c r="I190" s="104"/>
      <c r="J190" s="104"/>
      <c r="K190" s="104"/>
      <c r="L190" s="104"/>
      <c r="M190" s="104"/>
      <c r="N190" s="104"/>
      <c r="O190" s="104"/>
      <c r="P190" s="104"/>
      <c r="Q190" s="104"/>
      <c r="R190" s="104"/>
      <c r="S190" s="104"/>
      <c r="T190" s="104"/>
      <c r="U190" s="104"/>
      <c r="V190" s="104"/>
      <c r="W190" s="104"/>
      <c r="X190" s="104"/>
      <c r="Y190" s="104"/>
    </row>
    <row r="191" spans="1:25" s="109" customFormat="1" x14ac:dyDescent="0.2">
      <c r="A191" s="104"/>
      <c r="B191" s="107"/>
      <c r="C191" s="108"/>
      <c r="D191" s="108"/>
      <c r="E191" s="104"/>
      <c r="F191" s="104"/>
      <c r="G191" s="104"/>
      <c r="H191" s="104"/>
      <c r="I191" s="104"/>
      <c r="J191" s="104"/>
      <c r="K191" s="104"/>
      <c r="L191" s="104"/>
      <c r="M191" s="104"/>
      <c r="N191" s="104"/>
      <c r="O191" s="104"/>
      <c r="P191" s="104"/>
      <c r="Q191" s="104"/>
      <c r="R191" s="104"/>
      <c r="S191" s="104"/>
      <c r="T191" s="104"/>
      <c r="U191" s="104"/>
      <c r="V191" s="104"/>
      <c r="W191" s="104"/>
      <c r="X191" s="104"/>
      <c r="Y191" s="104"/>
    </row>
    <row r="192" spans="1:25" s="109" customFormat="1" x14ac:dyDescent="0.2">
      <c r="A192" s="104"/>
      <c r="B192" s="107"/>
      <c r="C192" s="108"/>
      <c r="D192" s="108"/>
      <c r="E192" s="104"/>
      <c r="F192" s="104"/>
      <c r="G192" s="104"/>
      <c r="H192" s="104"/>
      <c r="I192" s="104"/>
      <c r="J192" s="104"/>
      <c r="K192" s="104"/>
      <c r="L192" s="104"/>
      <c r="M192" s="104"/>
      <c r="N192" s="104"/>
      <c r="O192" s="104"/>
      <c r="P192" s="104"/>
      <c r="Q192" s="104"/>
      <c r="R192" s="104"/>
      <c r="S192" s="104"/>
      <c r="T192" s="104"/>
      <c r="U192" s="104"/>
      <c r="V192" s="104"/>
      <c r="W192" s="104"/>
      <c r="X192" s="104"/>
      <c r="Y192" s="104"/>
    </row>
    <row r="193" spans="1:25" s="109" customFormat="1" x14ac:dyDescent="0.2">
      <c r="A193" s="104"/>
      <c r="B193" s="107"/>
      <c r="C193" s="108"/>
      <c r="D193" s="108"/>
      <c r="E193" s="104"/>
      <c r="F193" s="104"/>
      <c r="G193" s="104"/>
      <c r="H193" s="104"/>
      <c r="I193" s="104"/>
      <c r="J193" s="104"/>
      <c r="K193" s="104"/>
      <c r="L193" s="104"/>
      <c r="M193" s="104"/>
      <c r="N193" s="104"/>
      <c r="O193" s="104"/>
      <c r="P193" s="104"/>
      <c r="Q193" s="104"/>
      <c r="R193" s="104"/>
      <c r="S193" s="104"/>
      <c r="T193" s="104"/>
      <c r="U193" s="104"/>
      <c r="V193" s="104"/>
      <c r="W193" s="104"/>
      <c r="X193" s="104"/>
      <c r="Y193" s="104"/>
    </row>
    <row r="194" spans="1:25" s="109" customFormat="1" x14ac:dyDescent="0.2">
      <c r="A194" s="104"/>
      <c r="B194" s="107"/>
      <c r="C194" s="108"/>
      <c r="D194" s="108"/>
      <c r="E194" s="104"/>
      <c r="F194" s="104"/>
      <c r="G194" s="104"/>
      <c r="H194" s="104"/>
      <c r="I194" s="104"/>
      <c r="J194" s="104"/>
      <c r="K194" s="104"/>
      <c r="L194" s="104"/>
      <c r="M194" s="104"/>
      <c r="N194" s="104"/>
      <c r="O194" s="104"/>
      <c r="P194" s="104"/>
      <c r="Q194" s="104"/>
      <c r="R194" s="104"/>
      <c r="S194" s="104"/>
      <c r="T194" s="104"/>
      <c r="U194" s="104"/>
      <c r="V194" s="104"/>
      <c r="W194" s="104"/>
      <c r="X194" s="104"/>
      <c r="Y194" s="104"/>
    </row>
    <row r="195" spans="1:25" s="109" customFormat="1" x14ac:dyDescent="0.2">
      <c r="A195" s="104"/>
      <c r="B195" s="107"/>
      <c r="C195" s="108"/>
      <c r="D195" s="108"/>
      <c r="E195" s="104"/>
      <c r="F195" s="104"/>
      <c r="G195" s="104"/>
      <c r="H195" s="104"/>
      <c r="I195" s="104"/>
      <c r="J195" s="104"/>
      <c r="K195" s="104"/>
      <c r="L195" s="104"/>
      <c r="M195" s="104"/>
      <c r="N195" s="104"/>
      <c r="O195" s="104"/>
      <c r="P195" s="104"/>
      <c r="Q195" s="104"/>
      <c r="R195" s="104"/>
      <c r="S195" s="104"/>
      <c r="T195" s="104"/>
      <c r="U195" s="104"/>
      <c r="V195" s="104"/>
      <c r="W195" s="104"/>
      <c r="X195" s="104"/>
      <c r="Y195" s="104"/>
    </row>
    <row r="196" spans="1:25" s="109" customFormat="1" x14ac:dyDescent="0.2">
      <c r="A196" s="104"/>
      <c r="B196" s="107"/>
      <c r="C196" s="108"/>
      <c r="D196" s="108"/>
      <c r="E196" s="104"/>
      <c r="F196" s="104"/>
      <c r="G196" s="104"/>
      <c r="H196" s="104"/>
      <c r="I196" s="104"/>
      <c r="J196" s="104"/>
      <c r="K196" s="104"/>
      <c r="L196" s="104"/>
      <c r="M196" s="104"/>
      <c r="N196" s="104"/>
      <c r="O196" s="104"/>
      <c r="P196" s="104"/>
      <c r="Q196" s="104"/>
      <c r="R196" s="104"/>
      <c r="S196" s="104"/>
      <c r="T196" s="104"/>
      <c r="U196" s="104"/>
      <c r="V196" s="104"/>
      <c r="W196" s="104"/>
      <c r="X196" s="104"/>
      <c r="Y196" s="104"/>
    </row>
    <row r="197" spans="1:25" s="109" customFormat="1" x14ac:dyDescent="0.2">
      <c r="A197" s="104"/>
      <c r="B197" s="107"/>
      <c r="C197" s="108"/>
      <c r="D197" s="108"/>
      <c r="E197" s="104"/>
      <c r="F197" s="104"/>
      <c r="G197" s="104"/>
      <c r="H197" s="104"/>
      <c r="I197" s="104"/>
      <c r="J197" s="104"/>
      <c r="K197" s="104"/>
      <c r="L197" s="104"/>
      <c r="M197" s="104"/>
      <c r="N197" s="104"/>
      <c r="O197" s="104"/>
      <c r="P197" s="104"/>
      <c r="Q197" s="104"/>
      <c r="R197" s="104"/>
      <c r="S197" s="104"/>
      <c r="T197" s="104"/>
      <c r="U197" s="104"/>
      <c r="V197" s="104"/>
      <c r="W197" s="104"/>
      <c r="X197" s="104"/>
      <c r="Y197" s="104"/>
    </row>
    <row r="198" spans="1:25" s="109" customFormat="1" x14ac:dyDescent="0.2">
      <c r="A198" s="104"/>
      <c r="B198" s="107"/>
      <c r="C198" s="108"/>
      <c r="D198" s="108"/>
      <c r="E198" s="104"/>
      <c r="F198" s="104"/>
      <c r="G198" s="104"/>
      <c r="H198" s="104"/>
      <c r="I198" s="104"/>
      <c r="J198" s="104"/>
      <c r="K198" s="104"/>
      <c r="L198" s="104"/>
      <c r="M198" s="104"/>
      <c r="N198" s="104"/>
      <c r="O198" s="104"/>
      <c r="P198" s="104"/>
      <c r="Q198" s="104"/>
      <c r="R198" s="104"/>
      <c r="S198" s="104"/>
      <c r="T198" s="104"/>
      <c r="U198" s="104"/>
      <c r="V198" s="104"/>
      <c r="W198" s="104"/>
      <c r="X198" s="104"/>
      <c r="Y198" s="104"/>
    </row>
    <row r="199" spans="1:25" s="109" customFormat="1" x14ac:dyDescent="0.2">
      <c r="A199" s="104"/>
      <c r="B199" s="107"/>
      <c r="C199" s="108"/>
      <c r="D199" s="108"/>
      <c r="E199" s="104"/>
      <c r="F199" s="104"/>
      <c r="G199" s="104"/>
      <c r="H199" s="104"/>
      <c r="I199" s="104"/>
      <c r="J199" s="104"/>
      <c r="K199" s="104"/>
      <c r="L199" s="104"/>
      <c r="M199" s="104"/>
      <c r="N199" s="104"/>
      <c r="O199" s="104"/>
      <c r="P199" s="104"/>
      <c r="Q199" s="104"/>
      <c r="R199" s="104"/>
      <c r="S199" s="104"/>
      <c r="T199" s="104"/>
      <c r="U199" s="104"/>
      <c r="V199" s="104"/>
      <c r="W199" s="104"/>
      <c r="X199" s="104"/>
      <c r="Y199" s="104"/>
    </row>
    <row r="200" spans="1:25" s="109" customFormat="1" x14ac:dyDescent="0.2">
      <c r="A200" s="104"/>
      <c r="B200" s="107"/>
      <c r="C200" s="108"/>
      <c r="D200" s="108"/>
      <c r="E200" s="104"/>
      <c r="F200" s="104"/>
      <c r="G200" s="104"/>
      <c r="H200" s="104"/>
      <c r="I200" s="104"/>
      <c r="J200" s="104"/>
      <c r="K200" s="104"/>
      <c r="L200" s="104"/>
      <c r="M200" s="104"/>
      <c r="N200" s="104"/>
      <c r="O200" s="104"/>
      <c r="P200" s="104"/>
      <c r="Q200" s="104"/>
      <c r="R200" s="104"/>
      <c r="S200" s="104"/>
      <c r="T200" s="104"/>
      <c r="U200" s="104"/>
      <c r="V200" s="104"/>
      <c r="W200" s="104"/>
      <c r="X200" s="104"/>
      <c r="Y200" s="104"/>
    </row>
    <row r="201" spans="1:25" s="109" customFormat="1" x14ac:dyDescent="0.2">
      <c r="A201" s="104"/>
      <c r="B201" s="107"/>
      <c r="C201" s="108"/>
      <c r="D201" s="108"/>
      <c r="E201" s="104"/>
      <c r="F201" s="104"/>
      <c r="G201" s="104"/>
      <c r="H201" s="104"/>
      <c r="I201" s="104"/>
      <c r="J201" s="104"/>
      <c r="K201" s="104"/>
      <c r="L201" s="104"/>
      <c r="M201" s="104"/>
      <c r="N201" s="104"/>
      <c r="O201" s="104"/>
      <c r="P201" s="104"/>
      <c r="Q201" s="104"/>
      <c r="R201" s="104"/>
      <c r="S201" s="104"/>
      <c r="T201" s="104"/>
      <c r="U201" s="104"/>
      <c r="V201" s="104"/>
      <c r="W201" s="104"/>
      <c r="X201" s="104"/>
      <c r="Y201" s="104"/>
    </row>
    <row r="202" spans="1:25" s="109" customFormat="1" x14ac:dyDescent="0.2">
      <c r="A202" s="104"/>
      <c r="B202" s="107"/>
      <c r="C202" s="108"/>
      <c r="D202" s="108"/>
      <c r="E202" s="104"/>
      <c r="F202" s="104"/>
      <c r="G202" s="104"/>
      <c r="H202" s="104"/>
      <c r="I202" s="104"/>
      <c r="J202" s="104"/>
      <c r="K202" s="104"/>
      <c r="L202" s="104"/>
      <c r="M202" s="104"/>
      <c r="N202" s="104"/>
      <c r="O202" s="104"/>
      <c r="P202" s="104"/>
      <c r="Q202" s="104"/>
      <c r="R202" s="104"/>
      <c r="S202" s="104"/>
      <c r="T202" s="104"/>
      <c r="U202" s="104"/>
      <c r="V202" s="104"/>
      <c r="W202" s="104"/>
      <c r="X202" s="104"/>
      <c r="Y202" s="104"/>
    </row>
    <row r="203" spans="1:25" s="109" customFormat="1" x14ac:dyDescent="0.2">
      <c r="A203" s="104"/>
      <c r="B203" s="107"/>
      <c r="C203" s="108"/>
      <c r="D203" s="108"/>
      <c r="E203" s="104"/>
      <c r="F203" s="104"/>
      <c r="G203" s="104"/>
      <c r="H203" s="104"/>
      <c r="I203" s="104"/>
      <c r="J203" s="104"/>
      <c r="K203" s="104"/>
      <c r="L203" s="104"/>
      <c r="M203" s="104"/>
      <c r="N203" s="104"/>
      <c r="O203" s="104"/>
      <c r="P203" s="104"/>
      <c r="Q203" s="104"/>
      <c r="R203" s="104"/>
      <c r="S203" s="104"/>
      <c r="T203" s="104"/>
      <c r="U203" s="104"/>
      <c r="V203" s="104"/>
      <c r="W203" s="104"/>
      <c r="X203" s="104"/>
      <c r="Y203" s="104"/>
    </row>
    <row r="204" spans="1:25" s="109" customFormat="1" x14ac:dyDescent="0.2">
      <c r="A204" s="104"/>
      <c r="B204" s="107"/>
      <c r="C204" s="108"/>
      <c r="D204" s="108"/>
      <c r="E204" s="104"/>
      <c r="F204" s="104"/>
      <c r="G204" s="104"/>
      <c r="H204" s="104"/>
      <c r="I204" s="104"/>
      <c r="J204" s="104"/>
      <c r="K204" s="104"/>
      <c r="L204" s="104"/>
      <c r="M204" s="104"/>
      <c r="N204" s="104"/>
      <c r="O204" s="104"/>
      <c r="P204" s="104"/>
      <c r="Q204" s="104"/>
      <c r="R204" s="104"/>
      <c r="S204" s="104"/>
      <c r="T204" s="104"/>
      <c r="U204" s="104"/>
      <c r="V204" s="104"/>
      <c r="W204" s="104"/>
      <c r="X204" s="104"/>
      <c r="Y204" s="104"/>
    </row>
    <row r="205" spans="1:25" s="109" customFormat="1" x14ac:dyDescent="0.2">
      <c r="A205" s="104"/>
      <c r="B205" s="107"/>
      <c r="C205" s="108"/>
      <c r="D205" s="108"/>
      <c r="E205" s="104"/>
      <c r="F205" s="104"/>
      <c r="G205" s="104"/>
      <c r="H205" s="104"/>
      <c r="I205" s="104"/>
      <c r="J205" s="104"/>
      <c r="K205" s="104"/>
      <c r="L205" s="104"/>
      <c r="M205" s="104"/>
      <c r="N205" s="104"/>
      <c r="O205" s="104"/>
      <c r="P205" s="104"/>
      <c r="Q205" s="104"/>
      <c r="R205" s="104"/>
      <c r="S205" s="104"/>
      <c r="T205" s="104"/>
      <c r="U205" s="104"/>
      <c r="V205" s="104"/>
      <c r="W205" s="104"/>
      <c r="X205" s="104"/>
      <c r="Y205" s="104"/>
    </row>
    <row r="206" spans="1:25" s="109" customFormat="1" x14ac:dyDescent="0.2">
      <c r="A206" s="104"/>
      <c r="B206" s="107"/>
      <c r="C206" s="108"/>
      <c r="D206" s="108"/>
      <c r="E206" s="104"/>
      <c r="F206" s="104"/>
      <c r="G206" s="104"/>
      <c r="H206" s="104"/>
      <c r="I206" s="104"/>
      <c r="J206" s="104"/>
      <c r="K206" s="104"/>
      <c r="L206" s="104"/>
      <c r="M206" s="104"/>
      <c r="N206" s="104"/>
      <c r="O206" s="104"/>
      <c r="P206" s="104"/>
      <c r="Q206" s="104"/>
      <c r="R206" s="104"/>
      <c r="S206" s="104"/>
      <c r="T206" s="104"/>
      <c r="U206" s="104"/>
      <c r="V206" s="104"/>
      <c r="W206" s="104"/>
      <c r="X206" s="104"/>
      <c r="Y206" s="104"/>
    </row>
    <row r="207" spans="1:25" s="109" customFormat="1" x14ac:dyDescent="0.2">
      <c r="A207" s="104"/>
      <c r="B207" s="107"/>
      <c r="C207" s="108"/>
      <c r="D207" s="108"/>
      <c r="E207" s="104"/>
      <c r="F207" s="104"/>
      <c r="G207" s="104"/>
      <c r="H207" s="104"/>
      <c r="I207" s="104"/>
      <c r="J207" s="104"/>
      <c r="K207" s="104"/>
      <c r="L207" s="104"/>
      <c r="M207" s="104"/>
      <c r="N207" s="104"/>
      <c r="O207" s="104"/>
      <c r="P207" s="104"/>
      <c r="Q207" s="104"/>
      <c r="R207" s="104"/>
      <c r="S207" s="104"/>
      <c r="T207" s="104"/>
      <c r="U207" s="104"/>
      <c r="V207" s="104"/>
      <c r="W207" s="104"/>
      <c r="X207" s="104"/>
      <c r="Y207" s="104"/>
    </row>
    <row r="208" spans="1:25" s="109" customFormat="1" x14ac:dyDescent="0.2">
      <c r="A208" s="104"/>
      <c r="B208" s="107"/>
      <c r="C208" s="108"/>
      <c r="D208" s="108"/>
      <c r="E208" s="104"/>
      <c r="F208" s="104"/>
      <c r="G208" s="104"/>
      <c r="H208" s="104"/>
      <c r="I208" s="104"/>
      <c r="J208" s="104"/>
      <c r="K208" s="104"/>
      <c r="L208" s="104"/>
      <c r="M208" s="104"/>
      <c r="N208" s="104"/>
      <c r="O208" s="104"/>
      <c r="P208" s="104"/>
      <c r="Q208" s="104"/>
      <c r="R208" s="104"/>
      <c r="S208" s="104"/>
      <c r="T208" s="104"/>
      <c r="U208" s="104"/>
      <c r="V208" s="104"/>
      <c r="W208" s="104"/>
      <c r="X208" s="104"/>
      <c r="Y208" s="104"/>
    </row>
    <row r="209" spans="1:25" s="109" customFormat="1" x14ac:dyDescent="0.2">
      <c r="A209" s="104"/>
      <c r="B209" s="107"/>
      <c r="C209" s="108"/>
      <c r="D209" s="108"/>
      <c r="E209" s="104"/>
      <c r="F209" s="104"/>
      <c r="G209" s="104"/>
      <c r="H209" s="104"/>
      <c r="I209" s="104"/>
      <c r="J209" s="104"/>
      <c r="K209" s="104"/>
      <c r="L209" s="104"/>
      <c r="M209" s="104"/>
      <c r="N209" s="104"/>
      <c r="O209" s="104"/>
      <c r="P209" s="104"/>
      <c r="Q209" s="104"/>
      <c r="R209" s="104"/>
      <c r="S209" s="104"/>
      <c r="T209" s="104"/>
      <c r="U209" s="104"/>
      <c r="V209" s="104"/>
      <c r="W209" s="104"/>
      <c r="X209" s="104"/>
      <c r="Y209" s="104"/>
    </row>
    <row r="210" spans="1:25" s="109" customFormat="1" x14ac:dyDescent="0.2">
      <c r="A210" s="104"/>
      <c r="B210" s="107"/>
      <c r="C210" s="108"/>
      <c r="D210" s="108"/>
      <c r="E210" s="104"/>
      <c r="F210" s="104"/>
      <c r="G210" s="104"/>
      <c r="H210" s="104"/>
      <c r="I210" s="104"/>
      <c r="J210" s="104"/>
      <c r="K210" s="104"/>
      <c r="L210" s="104"/>
      <c r="M210" s="104"/>
      <c r="N210" s="104"/>
      <c r="O210" s="104"/>
      <c r="P210" s="104"/>
      <c r="Q210" s="104"/>
      <c r="R210" s="104"/>
      <c r="S210" s="104"/>
      <c r="T210" s="104"/>
      <c r="U210" s="104"/>
      <c r="V210" s="104"/>
      <c r="W210" s="104"/>
      <c r="X210" s="104"/>
      <c r="Y210" s="104"/>
    </row>
    <row r="211" spans="1:25" s="109" customFormat="1" x14ac:dyDescent="0.2">
      <c r="A211" s="104"/>
      <c r="B211" s="107"/>
      <c r="C211" s="108"/>
      <c r="D211" s="108"/>
      <c r="E211" s="104"/>
      <c r="F211" s="104"/>
      <c r="G211" s="104"/>
      <c r="H211" s="104"/>
      <c r="I211" s="104"/>
      <c r="J211" s="104"/>
      <c r="K211" s="104"/>
      <c r="L211" s="104"/>
      <c r="M211" s="104"/>
      <c r="N211" s="104"/>
      <c r="O211" s="104"/>
      <c r="P211" s="104"/>
      <c r="Q211" s="104"/>
      <c r="R211" s="104"/>
      <c r="S211" s="104"/>
      <c r="T211" s="104"/>
      <c r="U211" s="104"/>
      <c r="V211" s="104"/>
      <c r="W211" s="104"/>
      <c r="X211" s="104"/>
      <c r="Y211" s="104"/>
    </row>
    <row r="212" spans="1:25" s="109" customFormat="1" x14ac:dyDescent="0.2">
      <c r="A212" s="104"/>
      <c r="B212" s="107"/>
      <c r="C212" s="108"/>
      <c r="D212" s="108"/>
      <c r="E212" s="104"/>
      <c r="F212" s="104"/>
      <c r="G212" s="104"/>
      <c r="H212" s="104"/>
      <c r="I212" s="104"/>
      <c r="J212" s="104"/>
      <c r="K212" s="104"/>
      <c r="L212" s="104"/>
      <c r="M212" s="104"/>
      <c r="N212" s="104"/>
      <c r="O212" s="104"/>
      <c r="P212" s="104"/>
      <c r="Q212" s="104"/>
      <c r="R212" s="104"/>
      <c r="S212" s="104"/>
      <c r="T212" s="104"/>
      <c r="U212" s="104"/>
      <c r="V212" s="104"/>
      <c r="W212" s="104"/>
      <c r="X212" s="104"/>
      <c r="Y212" s="104"/>
    </row>
    <row r="213" spans="1:25" s="109" customFormat="1" x14ac:dyDescent="0.2">
      <c r="A213" s="104"/>
      <c r="B213" s="107"/>
      <c r="C213" s="108"/>
      <c r="D213" s="108"/>
      <c r="E213" s="104"/>
      <c r="F213" s="104"/>
      <c r="G213" s="104"/>
      <c r="H213" s="104"/>
      <c r="I213" s="104"/>
      <c r="J213" s="104"/>
      <c r="K213" s="104"/>
      <c r="L213" s="104"/>
      <c r="M213" s="104"/>
      <c r="N213" s="104"/>
      <c r="O213" s="104"/>
      <c r="P213" s="104"/>
      <c r="Q213" s="104"/>
      <c r="R213" s="104"/>
      <c r="S213" s="104"/>
      <c r="T213" s="104"/>
      <c r="U213" s="104"/>
      <c r="V213" s="104"/>
      <c r="W213" s="104"/>
      <c r="X213" s="104"/>
      <c r="Y213" s="104"/>
    </row>
    <row r="214" spans="1:25" s="109" customFormat="1" x14ac:dyDescent="0.2">
      <c r="A214" s="104"/>
      <c r="B214" s="107"/>
      <c r="C214" s="108"/>
      <c r="D214" s="108"/>
      <c r="E214" s="104"/>
      <c r="F214" s="104"/>
      <c r="G214" s="104"/>
      <c r="H214" s="104"/>
      <c r="I214" s="104"/>
      <c r="J214" s="104"/>
      <c r="K214" s="104"/>
      <c r="L214" s="104"/>
      <c r="M214" s="104"/>
      <c r="N214" s="104"/>
      <c r="O214" s="104"/>
      <c r="P214" s="104"/>
      <c r="Q214" s="104"/>
      <c r="R214" s="104"/>
      <c r="S214" s="104"/>
      <c r="T214" s="104"/>
      <c r="U214" s="104"/>
      <c r="V214" s="104"/>
      <c r="W214" s="104"/>
      <c r="X214" s="104"/>
      <c r="Y214" s="104"/>
    </row>
    <row r="215" spans="1:25" s="109" customFormat="1" x14ac:dyDescent="0.2">
      <c r="A215" s="104"/>
      <c r="B215" s="107"/>
      <c r="C215" s="108"/>
      <c r="D215" s="108"/>
      <c r="E215" s="104"/>
      <c r="F215" s="104"/>
      <c r="G215" s="104"/>
      <c r="H215" s="104"/>
      <c r="I215" s="104"/>
      <c r="J215" s="104"/>
      <c r="K215" s="104"/>
      <c r="L215" s="104"/>
      <c r="M215" s="104"/>
      <c r="N215" s="104"/>
      <c r="O215" s="104"/>
      <c r="P215" s="104"/>
      <c r="Q215" s="104"/>
      <c r="R215" s="104"/>
      <c r="S215" s="104"/>
      <c r="T215" s="104"/>
      <c r="U215" s="104"/>
      <c r="V215" s="104"/>
      <c r="W215" s="104"/>
      <c r="X215" s="104"/>
      <c r="Y215" s="104"/>
    </row>
    <row r="216" spans="1:25" s="109" customFormat="1" x14ac:dyDescent="0.2">
      <c r="A216" s="104"/>
      <c r="B216" s="107"/>
      <c r="C216" s="108"/>
      <c r="D216" s="108"/>
      <c r="E216" s="104"/>
      <c r="F216" s="104"/>
      <c r="G216" s="104"/>
      <c r="H216" s="104"/>
      <c r="I216" s="104"/>
      <c r="J216" s="104"/>
      <c r="K216" s="104"/>
      <c r="L216" s="104"/>
      <c r="M216" s="104"/>
      <c r="N216" s="104"/>
      <c r="O216" s="104"/>
      <c r="P216" s="104"/>
      <c r="Q216" s="104"/>
      <c r="R216" s="104"/>
      <c r="S216" s="104"/>
      <c r="T216" s="104"/>
      <c r="U216" s="104"/>
      <c r="V216" s="104"/>
      <c r="W216" s="104"/>
      <c r="X216" s="104"/>
      <c r="Y216" s="104"/>
    </row>
    <row r="217" spans="1:25" s="109" customFormat="1" x14ac:dyDescent="0.2">
      <c r="A217" s="104"/>
      <c r="B217" s="107"/>
      <c r="C217" s="108"/>
      <c r="D217" s="108"/>
      <c r="E217" s="104"/>
      <c r="F217" s="104"/>
      <c r="G217" s="104"/>
      <c r="H217" s="104"/>
      <c r="I217" s="104"/>
      <c r="J217" s="104"/>
      <c r="K217" s="104"/>
      <c r="L217" s="104"/>
      <c r="M217" s="104"/>
      <c r="N217" s="104"/>
      <c r="O217" s="104"/>
      <c r="P217" s="104"/>
      <c r="Q217" s="104"/>
      <c r="R217" s="104"/>
      <c r="S217" s="104"/>
      <c r="T217" s="104"/>
      <c r="U217" s="104"/>
      <c r="V217" s="104"/>
      <c r="W217" s="104"/>
      <c r="X217" s="104"/>
      <c r="Y217" s="104"/>
    </row>
    <row r="218" spans="1:25" s="109" customFormat="1" x14ac:dyDescent="0.2">
      <c r="A218" s="104"/>
      <c r="B218" s="107"/>
      <c r="C218" s="108"/>
      <c r="D218" s="108"/>
      <c r="E218" s="104"/>
      <c r="F218" s="104"/>
      <c r="G218" s="104"/>
      <c r="H218" s="104"/>
      <c r="I218" s="104"/>
      <c r="J218" s="104"/>
      <c r="K218" s="104"/>
      <c r="L218" s="104"/>
      <c r="M218" s="104"/>
      <c r="N218" s="104"/>
      <c r="O218" s="104"/>
      <c r="P218" s="104"/>
      <c r="Q218" s="104"/>
      <c r="R218" s="104"/>
      <c r="S218" s="104"/>
      <c r="T218" s="104"/>
      <c r="U218" s="104"/>
      <c r="V218" s="104"/>
      <c r="W218" s="104"/>
      <c r="X218" s="104"/>
      <c r="Y218" s="104"/>
    </row>
    <row r="219" spans="1:25" s="109" customFormat="1" x14ac:dyDescent="0.2">
      <c r="A219" s="104"/>
      <c r="B219" s="107"/>
      <c r="C219" s="108"/>
      <c r="D219" s="108"/>
      <c r="E219" s="104"/>
      <c r="F219" s="104"/>
      <c r="G219" s="104"/>
      <c r="H219" s="104"/>
      <c r="I219" s="104"/>
      <c r="J219" s="104"/>
      <c r="K219" s="104"/>
      <c r="L219" s="104"/>
      <c r="M219" s="104"/>
      <c r="N219" s="104"/>
      <c r="O219" s="104"/>
      <c r="P219" s="104"/>
      <c r="Q219" s="104"/>
      <c r="R219" s="104"/>
      <c r="S219" s="104"/>
      <c r="T219" s="104"/>
      <c r="U219" s="104"/>
      <c r="V219" s="104"/>
      <c r="W219" s="104"/>
      <c r="X219" s="104"/>
      <c r="Y219" s="104"/>
    </row>
    <row r="220" spans="1:25" s="109" customFormat="1" x14ac:dyDescent="0.2">
      <c r="A220" s="104"/>
      <c r="B220" s="107"/>
      <c r="C220" s="108"/>
      <c r="D220" s="108"/>
      <c r="E220" s="104"/>
      <c r="F220" s="104"/>
      <c r="G220" s="104"/>
      <c r="H220" s="104"/>
      <c r="I220" s="104"/>
      <c r="J220" s="104"/>
      <c r="K220" s="104"/>
      <c r="L220" s="104"/>
      <c r="M220" s="104"/>
      <c r="N220" s="104"/>
      <c r="O220" s="104"/>
      <c r="P220" s="104"/>
      <c r="Q220" s="104"/>
      <c r="R220" s="104"/>
      <c r="S220" s="104"/>
      <c r="T220" s="104"/>
      <c r="U220" s="104"/>
      <c r="V220" s="104"/>
      <c r="W220" s="104"/>
      <c r="X220" s="104"/>
      <c r="Y220" s="104"/>
    </row>
    <row r="221" spans="1:25" s="109" customFormat="1" x14ac:dyDescent="0.2">
      <c r="A221" s="104"/>
      <c r="B221" s="107"/>
      <c r="C221" s="108"/>
      <c r="D221" s="108"/>
      <c r="E221" s="104"/>
      <c r="F221" s="104"/>
      <c r="G221" s="104"/>
      <c r="H221" s="104"/>
      <c r="I221" s="104"/>
      <c r="J221" s="104"/>
      <c r="K221" s="104"/>
      <c r="L221" s="104"/>
      <c r="M221" s="104"/>
      <c r="N221" s="104"/>
      <c r="O221" s="104"/>
      <c r="P221" s="104"/>
      <c r="Q221" s="104"/>
      <c r="R221" s="104"/>
      <c r="S221" s="104"/>
      <c r="T221" s="104"/>
      <c r="U221" s="104"/>
      <c r="V221" s="104"/>
      <c r="W221" s="104"/>
      <c r="X221" s="104"/>
      <c r="Y221" s="104"/>
    </row>
    <row r="222" spans="1:25" s="109" customFormat="1" x14ac:dyDescent="0.2">
      <c r="A222" s="104"/>
      <c r="B222" s="107"/>
      <c r="C222" s="108"/>
      <c r="D222" s="108"/>
      <c r="E222" s="104"/>
      <c r="F222" s="104"/>
      <c r="G222" s="104"/>
      <c r="H222" s="104"/>
      <c r="I222" s="104"/>
      <c r="J222" s="104"/>
      <c r="K222" s="104"/>
      <c r="L222" s="104"/>
      <c r="M222" s="104"/>
      <c r="N222" s="104"/>
      <c r="O222" s="104"/>
      <c r="P222" s="104"/>
      <c r="Q222" s="104"/>
      <c r="R222" s="104"/>
      <c r="S222" s="104"/>
      <c r="T222" s="104"/>
      <c r="U222" s="104"/>
      <c r="V222" s="104"/>
      <c r="W222" s="104"/>
      <c r="X222" s="104"/>
      <c r="Y222" s="104"/>
    </row>
    <row r="223" spans="1:25" s="109" customFormat="1" x14ac:dyDescent="0.2">
      <c r="A223" s="104"/>
      <c r="B223" s="107"/>
      <c r="C223" s="108"/>
      <c r="D223" s="108"/>
      <c r="E223" s="104"/>
      <c r="F223" s="104"/>
      <c r="G223" s="104"/>
      <c r="H223" s="104"/>
      <c r="I223" s="104"/>
      <c r="J223" s="104"/>
      <c r="K223" s="104"/>
      <c r="L223" s="104"/>
      <c r="M223" s="104"/>
      <c r="N223" s="104"/>
      <c r="O223" s="104"/>
      <c r="P223" s="104"/>
      <c r="Q223" s="104"/>
      <c r="R223" s="104"/>
      <c r="S223" s="104"/>
      <c r="T223" s="104"/>
      <c r="U223" s="104"/>
      <c r="V223" s="104"/>
      <c r="W223" s="104"/>
      <c r="X223" s="104"/>
      <c r="Y223" s="104"/>
    </row>
    <row r="224" spans="1:25" s="109" customFormat="1" x14ac:dyDescent="0.2">
      <c r="A224" s="104"/>
      <c r="B224" s="107"/>
      <c r="C224" s="108"/>
      <c r="D224" s="108"/>
      <c r="E224" s="104"/>
      <c r="F224" s="104"/>
      <c r="G224" s="104"/>
      <c r="H224" s="104"/>
      <c r="I224" s="104"/>
      <c r="J224" s="104"/>
      <c r="K224" s="104"/>
      <c r="L224" s="104"/>
      <c r="M224" s="104"/>
      <c r="N224" s="104"/>
      <c r="O224" s="104"/>
      <c r="P224" s="104"/>
      <c r="Q224" s="104"/>
      <c r="R224" s="104"/>
      <c r="S224" s="104"/>
      <c r="T224" s="104"/>
      <c r="U224" s="104"/>
      <c r="V224" s="104"/>
      <c r="W224" s="104"/>
      <c r="X224" s="104"/>
      <c r="Y224" s="104"/>
    </row>
    <row r="225" spans="1:25" s="109" customFormat="1" x14ac:dyDescent="0.2">
      <c r="A225" s="104"/>
      <c r="B225" s="107"/>
      <c r="C225" s="108"/>
      <c r="D225" s="108"/>
      <c r="E225" s="104"/>
      <c r="F225" s="104"/>
      <c r="G225" s="104"/>
      <c r="H225" s="104"/>
      <c r="I225" s="104"/>
      <c r="J225" s="104"/>
      <c r="K225" s="104"/>
      <c r="L225" s="104"/>
      <c r="M225" s="104"/>
      <c r="N225" s="104"/>
      <c r="O225" s="104"/>
      <c r="P225" s="104"/>
      <c r="Q225" s="104"/>
      <c r="R225" s="104"/>
      <c r="S225" s="104"/>
      <c r="T225" s="104"/>
      <c r="U225" s="104"/>
      <c r="V225" s="104"/>
      <c r="W225" s="104"/>
      <c r="X225" s="104"/>
      <c r="Y225" s="104"/>
    </row>
    <row r="226" spans="1:25" s="109" customFormat="1" x14ac:dyDescent="0.2">
      <c r="A226" s="104"/>
      <c r="B226" s="107"/>
      <c r="C226" s="108"/>
      <c r="D226" s="108"/>
      <c r="E226" s="104"/>
      <c r="F226" s="104"/>
      <c r="G226" s="104"/>
      <c r="H226" s="104"/>
      <c r="I226" s="104"/>
      <c r="J226" s="104"/>
      <c r="K226" s="104"/>
      <c r="L226" s="104"/>
      <c r="M226" s="104"/>
      <c r="N226" s="104"/>
      <c r="O226" s="104"/>
      <c r="P226" s="104"/>
      <c r="Q226" s="104"/>
      <c r="R226" s="104"/>
      <c r="S226" s="104"/>
      <c r="T226" s="104"/>
      <c r="U226" s="104"/>
      <c r="V226" s="104"/>
      <c r="W226" s="104"/>
      <c r="X226" s="104"/>
      <c r="Y226" s="104"/>
    </row>
    <row r="227" spans="1:25" s="109" customFormat="1" x14ac:dyDescent="0.2">
      <c r="A227" s="104"/>
      <c r="B227" s="107"/>
      <c r="C227" s="108"/>
      <c r="D227" s="108"/>
      <c r="E227" s="104"/>
      <c r="F227" s="104"/>
      <c r="G227" s="104"/>
      <c r="H227" s="104"/>
      <c r="I227" s="104"/>
      <c r="J227" s="104"/>
      <c r="K227" s="104"/>
      <c r="L227" s="104"/>
      <c r="M227" s="104"/>
      <c r="N227" s="104"/>
      <c r="O227" s="104"/>
      <c r="P227" s="104"/>
      <c r="Q227" s="104"/>
      <c r="R227" s="104"/>
      <c r="S227" s="104"/>
      <c r="T227" s="104"/>
      <c r="U227" s="104"/>
      <c r="V227" s="104"/>
      <c r="W227" s="104"/>
      <c r="X227" s="104"/>
      <c r="Y227" s="104"/>
    </row>
    <row r="228" spans="1:25" s="109" customFormat="1" x14ac:dyDescent="0.2">
      <c r="A228" s="104"/>
      <c r="B228" s="107"/>
      <c r="C228" s="108"/>
      <c r="D228" s="108"/>
      <c r="E228" s="104"/>
      <c r="F228" s="104"/>
      <c r="G228" s="104"/>
      <c r="H228" s="104"/>
      <c r="I228" s="104"/>
      <c r="J228" s="104"/>
      <c r="K228" s="104"/>
      <c r="L228" s="104"/>
      <c r="M228" s="104"/>
      <c r="N228" s="104"/>
      <c r="O228" s="104"/>
      <c r="P228" s="104"/>
      <c r="Q228" s="104"/>
      <c r="R228" s="104"/>
      <c r="S228" s="104"/>
      <c r="T228" s="104"/>
      <c r="U228" s="104"/>
      <c r="V228" s="104"/>
      <c r="W228" s="104"/>
      <c r="X228" s="104"/>
      <c r="Y228" s="104"/>
    </row>
    <row r="229" spans="1:25" s="109" customFormat="1" x14ac:dyDescent="0.2">
      <c r="A229" s="104"/>
      <c r="B229" s="107"/>
      <c r="C229" s="108"/>
      <c r="D229" s="108"/>
      <c r="E229" s="104"/>
      <c r="F229" s="104"/>
      <c r="G229" s="104"/>
      <c r="H229" s="104"/>
      <c r="I229" s="104"/>
      <c r="J229" s="104"/>
      <c r="K229" s="104"/>
      <c r="L229" s="104"/>
      <c r="M229" s="104"/>
      <c r="N229" s="104"/>
      <c r="O229" s="104"/>
      <c r="P229" s="104"/>
      <c r="Q229" s="104"/>
      <c r="R229" s="104"/>
      <c r="S229" s="104"/>
      <c r="T229" s="104"/>
      <c r="U229" s="104"/>
      <c r="V229" s="104"/>
      <c r="W229" s="104"/>
      <c r="X229" s="104"/>
      <c r="Y229" s="104"/>
    </row>
    <row r="230" spans="1:25" s="109" customFormat="1" x14ac:dyDescent="0.2">
      <c r="A230" s="104"/>
      <c r="B230" s="107"/>
      <c r="C230" s="108"/>
      <c r="D230" s="108"/>
      <c r="E230" s="104"/>
      <c r="F230" s="104"/>
      <c r="G230" s="104"/>
      <c r="H230" s="104"/>
      <c r="I230" s="104"/>
      <c r="J230" s="104"/>
      <c r="K230" s="104"/>
      <c r="L230" s="104"/>
      <c r="M230" s="104"/>
      <c r="N230" s="104"/>
      <c r="O230" s="104"/>
      <c r="P230" s="104"/>
      <c r="Q230" s="104"/>
      <c r="R230" s="104"/>
      <c r="S230" s="104"/>
      <c r="T230" s="104"/>
      <c r="U230" s="104"/>
      <c r="V230" s="104"/>
      <c r="W230" s="104"/>
      <c r="X230" s="104"/>
      <c r="Y230" s="104"/>
    </row>
    <row r="231" spans="1:25" s="109" customFormat="1" x14ac:dyDescent="0.2">
      <c r="A231" s="104"/>
      <c r="B231" s="107"/>
      <c r="C231" s="108"/>
      <c r="D231" s="108"/>
      <c r="E231" s="104"/>
      <c r="F231" s="104"/>
      <c r="G231" s="104"/>
      <c r="H231" s="104"/>
      <c r="I231" s="104"/>
      <c r="J231" s="104"/>
      <c r="K231" s="104"/>
      <c r="L231" s="104"/>
      <c r="M231" s="104"/>
      <c r="N231" s="104"/>
      <c r="O231" s="104"/>
      <c r="P231" s="104"/>
      <c r="Q231" s="104"/>
      <c r="R231" s="104"/>
      <c r="S231" s="104"/>
      <c r="T231" s="104"/>
      <c r="U231" s="104"/>
      <c r="V231" s="104"/>
      <c r="W231" s="104"/>
      <c r="X231" s="104"/>
      <c r="Y231" s="104"/>
    </row>
    <row r="232" spans="1:25" s="109" customFormat="1" x14ac:dyDescent="0.2">
      <c r="A232" s="104"/>
      <c r="B232" s="107"/>
      <c r="C232" s="108"/>
      <c r="D232" s="108"/>
      <c r="E232" s="104"/>
      <c r="F232" s="104"/>
      <c r="G232" s="104"/>
      <c r="H232" s="104"/>
      <c r="I232" s="104"/>
      <c r="J232" s="104"/>
      <c r="K232" s="104"/>
      <c r="L232" s="104"/>
      <c r="M232" s="104"/>
      <c r="N232" s="104"/>
      <c r="O232" s="104"/>
      <c r="P232" s="104"/>
      <c r="Q232" s="104"/>
      <c r="R232" s="104"/>
      <c r="S232" s="104"/>
      <c r="T232" s="104"/>
      <c r="U232" s="104"/>
      <c r="V232" s="104"/>
      <c r="W232" s="104"/>
      <c r="X232" s="104"/>
      <c r="Y232" s="104"/>
    </row>
    <row r="233" spans="1:25" s="109" customFormat="1" x14ac:dyDescent="0.2">
      <c r="A233" s="104"/>
      <c r="B233" s="107"/>
      <c r="C233" s="108"/>
      <c r="D233" s="108"/>
      <c r="E233" s="104"/>
      <c r="F233" s="104"/>
      <c r="G233" s="104"/>
      <c r="H233" s="104"/>
      <c r="I233" s="104"/>
      <c r="J233" s="104"/>
      <c r="K233" s="104"/>
      <c r="L233" s="104"/>
      <c r="M233" s="104"/>
      <c r="N233" s="104"/>
      <c r="O233" s="104"/>
      <c r="P233" s="104"/>
      <c r="Q233" s="104"/>
      <c r="R233" s="104"/>
      <c r="S233" s="104"/>
      <c r="T233" s="104"/>
      <c r="U233" s="104"/>
      <c r="V233" s="104"/>
      <c r="W233" s="104"/>
      <c r="X233" s="104"/>
      <c r="Y233" s="104"/>
    </row>
    <row r="234" spans="1:25" s="109" customFormat="1" x14ac:dyDescent="0.2">
      <c r="A234" s="104"/>
      <c r="B234" s="107"/>
      <c r="C234" s="108"/>
      <c r="D234" s="108"/>
      <c r="E234" s="104"/>
      <c r="F234" s="104"/>
      <c r="G234" s="104"/>
      <c r="H234" s="104"/>
      <c r="I234" s="104"/>
      <c r="J234" s="104"/>
      <c r="K234" s="104"/>
      <c r="L234" s="104"/>
      <c r="M234" s="104"/>
      <c r="N234" s="104"/>
      <c r="O234" s="104"/>
      <c r="P234" s="104"/>
      <c r="Q234" s="104"/>
      <c r="R234" s="104"/>
      <c r="S234" s="104"/>
      <c r="T234" s="104"/>
      <c r="U234" s="104"/>
      <c r="V234" s="104"/>
      <c r="W234" s="104"/>
      <c r="X234" s="104"/>
      <c r="Y234" s="104"/>
    </row>
    <row r="235" spans="1:25" s="109" customFormat="1" x14ac:dyDescent="0.2">
      <c r="A235" s="104"/>
      <c r="B235" s="107"/>
      <c r="C235" s="108"/>
      <c r="D235" s="108"/>
      <c r="E235" s="104"/>
      <c r="F235" s="104"/>
      <c r="G235" s="104"/>
      <c r="H235" s="104"/>
      <c r="I235" s="104"/>
      <c r="J235" s="104"/>
      <c r="K235" s="104"/>
      <c r="L235" s="104"/>
      <c r="M235" s="104"/>
      <c r="N235" s="104"/>
      <c r="O235" s="104"/>
      <c r="P235" s="104"/>
      <c r="Q235" s="104"/>
      <c r="R235" s="104"/>
      <c r="S235" s="104"/>
      <c r="T235" s="104"/>
      <c r="U235" s="104"/>
      <c r="V235" s="104"/>
      <c r="W235" s="104"/>
      <c r="X235" s="104"/>
      <c r="Y235" s="104"/>
    </row>
    <row r="236" spans="1:25" s="109" customFormat="1" x14ac:dyDescent="0.2">
      <c r="A236" s="104"/>
      <c r="B236" s="107"/>
      <c r="C236" s="108"/>
      <c r="D236" s="108"/>
      <c r="E236" s="104"/>
      <c r="F236" s="104"/>
      <c r="G236" s="104"/>
      <c r="H236" s="104"/>
      <c r="I236" s="104"/>
      <c r="J236" s="104"/>
      <c r="K236" s="104"/>
      <c r="L236" s="104"/>
      <c r="M236" s="104"/>
      <c r="N236" s="104"/>
      <c r="O236" s="104"/>
      <c r="P236" s="104"/>
      <c r="Q236" s="104"/>
      <c r="R236" s="104"/>
      <c r="S236" s="104"/>
      <c r="T236" s="104"/>
      <c r="U236" s="104"/>
      <c r="V236" s="104"/>
      <c r="W236" s="104"/>
      <c r="X236" s="104"/>
      <c r="Y236" s="104"/>
    </row>
    <row r="237" spans="1:25" s="109" customFormat="1" x14ac:dyDescent="0.2">
      <c r="A237" s="104"/>
      <c r="B237" s="107"/>
      <c r="C237" s="108"/>
      <c r="D237" s="108"/>
      <c r="E237" s="104"/>
      <c r="F237" s="104"/>
      <c r="G237" s="104"/>
      <c r="H237" s="104"/>
      <c r="I237" s="104"/>
      <c r="J237" s="104"/>
      <c r="K237" s="104"/>
      <c r="L237" s="104"/>
      <c r="M237" s="104"/>
      <c r="N237" s="104"/>
      <c r="O237" s="104"/>
      <c r="P237" s="104"/>
      <c r="Q237" s="104"/>
      <c r="R237" s="104"/>
      <c r="S237" s="104"/>
      <c r="T237" s="104"/>
      <c r="U237" s="104"/>
      <c r="V237" s="104"/>
      <c r="W237" s="104"/>
      <c r="X237" s="104"/>
      <c r="Y237" s="104"/>
    </row>
    <row r="238" spans="1:25" s="109" customFormat="1" x14ac:dyDescent="0.2">
      <c r="A238" s="104"/>
      <c r="B238" s="107"/>
      <c r="C238" s="108"/>
      <c r="D238" s="108"/>
      <c r="E238" s="104"/>
      <c r="F238" s="104"/>
      <c r="G238" s="104"/>
      <c r="H238" s="104"/>
      <c r="I238" s="104"/>
      <c r="J238" s="104"/>
      <c r="K238" s="104"/>
      <c r="L238" s="104"/>
      <c r="M238" s="104"/>
      <c r="N238" s="104"/>
      <c r="O238" s="104"/>
      <c r="P238" s="104"/>
      <c r="Q238" s="104"/>
      <c r="R238" s="104"/>
      <c r="S238" s="104"/>
      <c r="T238" s="104"/>
      <c r="U238" s="104"/>
      <c r="V238" s="104"/>
      <c r="W238" s="104"/>
      <c r="X238" s="104"/>
      <c r="Y238" s="104"/>
    </row>
    <row r="239" spans="1:25" s="109" customFormat="1" x14ac:dyDescent="0.2">
      <c r="A239" s="104"/>
      <c r="B239" s="107"/>
      <c r="C239" s="108"/>
      <c r="D239" s="108"/>
      <c r="E239" s="104"/>
      <c r="F239" s="104"/>
      <c r="G239" s="104"/>
      <c r="H239" s="104"/>
      <c r="I239" s="104"/>
      <c r="J239" s="104"/>
      <c r="K239" s="104"/>
      <c r="L239" s="104"/>
      <c r="M239" s="104"/>
      <c r="N239" s="104"/>
      <c r="O239" s="104"/>
      <c r="P239" s="104"/>
      <c r="Q239" s="104"/>
      <c r="R239" s="104"/>
      <c r="S239" s="104"/>
      <c r="T239" s="104"/>
      <c r="U239" s="104"/>
      <c r="V239" s="104"/>
      <c r="W239" s="104"/>
      <c r="X239" s="104"/>
      <c r="Y239" s="104"/>
    </row>
    <row r="240" spans="1:25" s="109" customFormat="1" x14ac:dyDescent="0.2">
      <c r="A240" s="104"/>
      <c r="B240" s="107"/>
      <c r="C240" s="108"/>
      <c r="D240" s="108"/>
      <c r="E240" s="104"/>
      <c r="F240" s="104"/>
      <c r="G240" s="104"/>
      <c r="H240" s="104"/>
      <c r="I240" s="104"/>
      <c r="J240" s="104"/>
      <c r="K240" s="104"/>
      <c r="L240" s="104"/>
      <c r="M240" s="104"/>
      <c r="N240" s="104"/>
      <c r="O240" s="104"/>
      <c r="P240" s="104"/>
      <c r="Q240" s="104"/>
      <c r="R240" s="104"/>
      <c r="S240" s="104"/>
      <c r="T240" s="104"/>
      <c r="U240" s="104"/>
      <c r="V240" s="104"/>
      <c r="W240" s="104"/>
      <c r="X240" s="104"/>
      <c r="Y240" s="104"/>
    </row>
    <row r="241" spans="1:25" s="109" customFormat="1" x14ac:dyDescent="0.2">
      <c r="A241" s="104"/>
      <c r="B241" s="107"/>
      <c r="C241" s="108"/>
      <c r="D241" s="108"/>
      <c r="E241" s="104"/>
      <c r="F241" s="104"/>
      <c r="G241" s="104"/>
      <c r="H241" s="104"/>
      <c r="I241" s="104"/>
      <c r="J241" s="104"/>
      <c r="K241" s="104"/>
      <c r="L241" s="104"/>
      <c r="M241" s="104"/>
      <c r="N241" s="104"/>
      <c r="O241" s="104"/>
      <c r="P241" s="104"/>
      <c r="Q241" s="104"/>
      <c r="R241" s="104"/>
      <c r="S241" s="104"/>
      <c r="T241" s="104"/>
      <c r="U241" s="104"/>
      <c r="V241" s="104"/>
      <c r="W241" s="104"/>
      <c r="X241" s="104"/>
      <c r="Y241" s="104"/>
    </row>
    <row r="242" spans="1:25" s="109" customFormat="1" x14ac:dyDescent="0.2">
      <c r="A242" s="104"/>
      <c r="B242" s="107"/>
      <c r="C242" s="108"/>
      <c r="D242" s="108"/>
      <c r="E242" s="104"/>
      <c r="F242" s="104"/>
      <c r="G242" s="104"/>
      <c r="H242" s="104"/>
      <c r="I242" s="104"/>
      <c r="J242" s="104"/>
      <c r="K242" s="104"/>
      <c r="L242" s="104"/>
      <c r="M242" s="104"/>
      <c r="N242" s="104"/>
      <c r="O242" s="104"/>
      <c r="P242" s="104"/>
      <c r="Q242" s="104"/>
      <c r="R242" s="104"/>
      <c r="S242" s="104"/>
      <c r="T242" s="104"/>
      <c r="U242" s="104"/>
      <c r="V242" s="104"/>
      <c r="W242" s="104"/>
      <c r="X242" s="104"/>
      <c r="Y242" s="104"/>
    </row>
    <row r="243" spans="1:25" s="109" customFormat="1" x14ac:dyDescent="0.2">
      <c r="A243" s="104"/>
      <c r="B243" s="107"/>
      <c r="C243" s="108"/>
      <c r="D243" s="108"/>
      <c r="E243" s="104"/>
      <c r="F243" s="104"/>
      <c r="G243" s="104"/>
      <c r="H243" s="104"/>
      <c r="I243" s="104"/>
      <c r="J243" s="104"/>
      <c r="K243" s="104"/>
      <c r="L243" s="104"/>
      <c r="M243" s="104"/>
      <c r="N243" s="104"/>
      <c r="O243" s="104"/>
      <c r="P243" s="104"/>
      <c r="Q243" s="104"/>
      <c r="R243" s="104"/>
      <c r="S243" s="104"/>
      <c r="T243" s="104"/>
      <c r="U243" s="104"/>
      <c r="V243" s="104"/>
      <c r="W243" s="104"/>
      <c r="X243" s="104"/>
      <c r="Y243" s="104"/>
    </row>
    <row r="244" spans="1:25" s="109" customFormat="1" x14ac:dyDescent="0.2">
      <c r="A244" s="104"/>
      <c r="B244" s="107"/>
      <c r="C244" s="108"/>
      <c r="D244" s="108"/>
      <c r="E244" s="104"/>
      <c r="F244" s="104"/>
      <c r="G244" s="104"/>
      <c r="H244" s="104"/>
      <c r="I244" s="104"/>
      <c r="J244" s="104"/>
      <c r="K244" s="104"/>
      <c r="L244" s="104"/>
      <c r="M244" s="104"/>
      <c r="N244" s="104"/>
      <c r="O244" s="104"/>
      <c r="P244" s="104"/>
      <c r="Q244" s="104"/>
      <c r="R244" s="104"/>
      <c r="S244" s="104"/>
      <c r="T244" s="104"/>
      <c r="U244" s="104"/>
      <c r="V244" s="104"/>
      <c r="W244" s="104"/>
      <c r="X244" s="104"/>
      <c r="Y244" s="104"/>
    </row>
    <row r="245" spans="1:25" s="109" customFormat="1" x14ac:dyDescent="0.2">
      <c r="A245" s="104"/>
      <c r="B245" s="107"/>
      <c r="C245" s="108"/>
      <c r="D245" s="108"/>
      <c r="E245" s="104"/>
      <c r="F245" s="104"/>
      <c r="G245" s="104"/>
      <c r="H245" s="104"/>
      <c r="I245" s="104"/>
      <c r="J245" s="104"/>
      <c r="K245" s="104"/>
      <c r="L245" s="104"/>
      <c r="M245" s="104"/>
      <c r="N245" s="104"/>
      <c r="O245" s="104"/>
      <c r="P245" s="104"/>
      <c r="Q245" s="104"/>
      <c r="R245" s="104"/>
      <c r="S245" s="104"/>
      <c r="T245" s="104"/>
      <c r="U245" s="104"/>
      <c r="V245" s="104"/>
      <c r="W245" s="104"/>
      <c r="X245" s="104"/>
      <c r="Y245" s="104"/>
    </row>
    <row r="246" spans="1:25" s="109" customFormat="1" x14ac:dyDescent="0.2">
      <c r="A246" s="104"/>
      <c r="B246" s="107"/>
      <c r="C246" s="108"/>
      <c r="D246" s="108"/>
      <c r="E246" s="104"/>
      <c r="F246" s="104"/>
      <c r="G246" s="104"/>
      <c r="H246" s="104"/>
      <c r="I246" s="104"/>
      <c r="J246" s="104"/>
      <c r="K246" s="104"/>
      <c r="L246" s="104"/>
      <c r="M246" s="104"/>
      <c r="N246" s="104"/>
      <c r="O246" s="104"/>
      <c r="P246" s="104"/>
      <c r="Q246" s="104"/>
      <c r="R246" s="104"/>
      <c r="S246" s="104"/>
      <c r="T246" s="104"/>
      <c r="U246" s="104"/>
      <c r="V246" s="104"/>
      <c r="W246" s="104"/>
      <c r="X246" s="104"/>
      <c r="Y246" s="104"/>
    </row>
    <row r="247" spans="1:25" s="109" customFormat="1" x14ac:dyDescent="0.2">
      <c r="A247" s="104"/>
      <c r="B247" s="107"/>
      <c r="C247" s="108"/>
      <c r="D247" s="108"/>
      <c r="E247" s="104"/>
      <c r="F247" s="104"/>
      <c r="G247" s="104"/>
      <c r="H247" s="104"/>
      <c r="I247" s="104"/>
      <c r="J247" s="104"/>
      <c r="K247" s="104"/>
      <c r="L247" s="104"/>
      <c r="M247" s="104"/>
      <c r="N247" s="104"/>
      <c r="O247" s="104"/>
      <c r="P247" s="104"/>
      <c r="Q247" s="104"/>
      <c r="R247" s="104"/>
      <c r="S247" s="104"/>
      <c r="T247" s="104"/>
      <c r="U247" s="104"/>
      <c r="V247" s="104"/>
      <c r="W247" s="104"/>
      <c r="X247" s="104"/>
      <c r="Y247" s="104"/>
    </row>
    <row r="248" spans="1:25" s="109" customFormat="1" x14ac:dyDescent="0.2">
      <c r="A248" s="104"/>
      <c r="B248" s="107"/>
      <c r="C248" s="108"/>
      <c r="D248" s="108"/>
      <c r="E248" s="104"/>
      <c r="F248" s="104"/>
      <c r="G248" s="104"/>
      <c r="H248" s="104"/>
      <c r="I248" s="104"/>
      <c r="J248" s="104"/>
      <c r="K248" s="104"/>
      <c r="L248" s="104"/>
      <c r="M248" s="104"/>
      <c r="N248" s="104"/>
      <c r="O248" s="104"/>
      <c r="P248" s="104"/>
      <c r="Q248" s="104"/>
      <c r="R248" s="104"/>
      <c r="S248" s="104"/>
      <c r="T248" s="104"/>
      <c r="U248" s="104"/>
      <c r="V248" s="104"/>
      <c r="W248" s="104"/>
      <c r="X248" s="104"/>
      <c r="Y248" s="104"/>
    </row>
    <row r="249" spans="1:25" s="109" customFormat="1" x14ac:dyDescent="0.2">
      <c r="A249" s="104"/>
      <c r="B249" s="107"/>
      <c r="C249" s="108"/>
      <c r="D249" s="108"/>
      <c r="E249" s="104"/>
      <c r="F249" s="104"/>
      <c r="G249" s="104"/>
      <c r="H249" s="104"/>
      <c r="I249" s="104"/>
      <c r="J249" s="104"/>
      <c r="K249" s="104"/>
      <c r="L249" s="104"/>
      <c r="M249" s="104"/>
      <c r="N249" s="104"/>
      <c r="O249" s="104"/>
      <c r="P249" s="104"/>
      <c r="Q249" s="104"/>
      <c r="R249" s="104"/>
      <c r="S249" s="104"/>
      <c r="T249" s="104"/>
      <c r="U249" s="104"/>
      <c r="V249" s="104"/>
      <c r="W249" s="104"/>
      <c r="X249" s="104"/>
      <c r="Y249" s="104"/>
    </row>
    <row r="250" spans="1:25" s="109" customFormat="1" x14ac:dyDescent="0.2">
      <c r="A250" s="104"/>
      <c r="B250" s="107"/>
      <c r="C250" s="108"/>
      <c r="D250" s="108"/>
      <c r="E250" s="104"/>
      <c r="F250" s="104"/>
      <c r="G250" s="104"/>
      <c r="H250" s="104"/>
      <c r="I250" s="104"/>
      <c r="J250" s="104"/>
      <c r="K250" s="104"/>
      <c r="L250" s="104"/>
      <c r="M250" s="104"/>
      <c r="N250" s="104"/>
      <c r="O250" s="104"/>
      <c r="P250" s="104"/>
      <c r="Q250" s="104"/>
      <c r="R250" s="104"/>
      <c r="S250" s="104"/>
      <c r="T250" s="104"/>
      <c r="U250" s="104"/>
      <c r="V250" s="104"/>
      <c r="W250" s="104"/>
      <c r="X250" s="104"/>
      <c r="Y250" s="104"/>
    </row>
    <row r="251" spans="1:25" s="109" customFormat="1" x14ac:dyDescent="0.2">
      <c r="A251" s="104"/>
      <c r="B251" s="107"/>
      <c r="C251" s="108"/>
      <c r="D251" s="108"/>
      <c r="E251" s="104"/>
      <c r="F251" s="104"/>
      <c r="G251" s="104"/>
      <c r="H251" s="104"/>
      <c r="I251" s="104"/>
      <c r="J251" s="104"/>
      <c r="K251" s="104"/>
      <c r="L251" s="104"/>
      <c r="M251" s="104"/>
      <c r="N251" s="104"/>
      <c r="O251" s="104"/>
      <c r="P251" s="104"/>
      <c r="Q251" s="104"/>
      <c r="R251" s="104"/>
      <c r="S251" s="104"/>
      <c r="T251" s="104"/>
      <c r="U251" s="104"/>
      <c r="V251" s="104"/>
      <c r="W251" s="104"/>
      <c r="X251" s="104"/>
      <c r="Y251" s="104"/>
    </row>
    <row r="252" spans="1:25" s="109" customFormat="1" x14ac:dyDescent="0.2">
      <c r="A252" s="104"/>
      <c r="B252" s="107"/>
      <c r="C252" s="108"/>
      <c r="D252" s="108"/>
      <c r="E252" s="104"/>
      <c r="F252" s="104"/>
      <c r="G252" s="104"/>
      <c r="H252" s="104"/>
      <c r="I252" s="104"/>
      <c r="J252" s="104"/>
      <c r="K252" s="104"/>
      <c r="L252" s="104"/>
      <c r="M252" s="104"/>
      <c r="N252" s="104"/>
      <c r="O252" s="104"/>
      <c r="P252" s="104"/>
      <c r="Q252" s="104"/>
      <c r="R252" s="104"/>
      <c r="S252" s="104"/>
      <c r="T252" s="104"/>
      <c r="U252" s="104"/>
      <c r="V252" s="104"/>
      <c r="W252" s="104"/>
      <c r="X252" s="104"/>
      <c r="Y252" s="104"/>
    </row>
    <row r="253" spans="1:25" s="109" customFormat="1" x14ac:dyDescent="0.2">
      <c r="A253" s="104"/>
      <c r="B253" s="107"/>
      <c r="C253" s="108"/>
      <c r="D253" s="108"/>
      <c r="E253" s="104"/>
      <c r="F253" s="104"/>
      <c r="G253" s="104"/>
      <c r="H253" s="104"/>
      <c r="I253" s="104"/>
      <c r="J253" s="104"/>
      <c r="K253" s="104"/>
      <c r="L253" s="104"/>
      <c r="M253" s="104"/>
      <c r="N253" s="104"/>
      <c r="O253" s="104"/>
      <c r="P253" s="104"/>
      <c r="Q253" s="104"/>
      <c r="R253" s="104"/>
      <c r="S253" s="104"/>
      <c r="T253" s="104"/>
      <c r="U253" s="104"/>
      <c r="V253" s="104"/>
      <c r="W253" s="104"/>
      <c r="X253" s="104"/>
      <c r="Y253" s="104"/>
    </row>
    <row r="254" spans="1:25" s="109" customFormat="1" x14ac:dyDescent="0.2">
      <c r="A254" s="104"/>
      <c r="B254" s="107"/>
      <c r="C254" s="108"/>
      <c r="D254" s="108"/>
      <c r="E254" s="104"/>
      <c r="F254" s="104"/>
      <c r="G254" s="104"/>
      <c r="H254" s="104"/>
      <c r="I254" s="104"/>
      <c r="J254" s="104"/>
      <c r="K254" s="104"/>
      <c r="L254" s="104"/>
      <c r="M254" s="104"/>
      <c r="N254" s="104"/>
      <c r="O254" s="104"/>
      <c r="P254" s="104"/>
      <c r="Q254" s="104"/>
      <c r="R254" s="104"/>
      <c r="S254" s="104"/>
      <c r="T254" s="104"/>
      <c r="U254" s="104"/>
      <c r="V254" s="104"/>
      <c r="W254" s="104"/>
      <c r="X254" s="104"/>
      <c r="Y254" s="104"/>
    </row>
    <row r="255" spans="1:25" s="109" customFormat="1" x14ac:dyDescent="0.2">
      <c r="A255" s="104"/>
      <c r="B255" s="107"/>
      <c r="C255" s="108"/>
      <c r="D255" s="108"/>
      <c r="E255" s="104"/>
      <c r="F255" s="104"/>
      <c r="G255" s="104"/>
      <c r="H255" s="104"/>
      <c r="I255" s="104"/>
      <c r="J255" s="104"/>
      <c r="K255" s="104"/>
      <c r="L255" s="104"/>
      <c r="M255" s="104"/>
      <c r="N255" s="104"/>
      <c r="O255" s="104"/>
      <c r="P255" s="104"/>
      <c r="Q255" s="104"/>
      <c r="R255" s="104"/>
      <c r="S255" s="104"/>
      <c r="T255" s="104"/>
      <c r="U255" s="104"/>
      <c r="V255" s="104"/>
      <c r="W255" s="104"/>
      <c r="X255" s="104"/>
      <c r="Y255" s="104"/>
    </row>
    <row r="256" spans="1:25" s="109" customFormat="1" x14ac:dyDescent="0.2">
      <c r="A256" s="104"/>
      <c r="B256" s="107"/>
      <c r="C256" s="108"/>
      <c r="D256" s="108"/>
      <c r="E256" s="104"/>
      <c r="F256" s="104"/>
      <c r="G256" s="104"/>
      <c r="H256" s="104"/>
      <c r="I256" s="104"/>
      <c r="J256" s="104"/>
      <c r="K256" s="104"/>
      <c r="L256" s="104"/>
      <c r="M256" s="104"/>
      <c r="N256" s="104"/>
      <c r="O256" s="104"/>
      <c r="P256" s="104"/>
      <c r="Q256" s="104"/>
      <c r="R256" s="104"/>
      <c r="S256" s="104"/>
      <c r="T256" s="104"/>
      <c r="U256" s="104"/>
      <c r="V256" s="104"/>
      <c r="W256" s="104"/>
      <c r="X256" s="104"/>
      <c r="Y256" s="104"/>
    </row>
    <row r="257" spans="1:25" s="109" customFormat="1" x14ac:dyDescent="0.2">
      <c r="A257" s="104"/>
      <c r="B257" s="107"/>
      <c r="C257" s="108"/>
      <c r="D257" s="108"/>
      <c r="E257" s="104"/>
      <c r="F257" s="104"/>
      <c r="G257" s="104"/>
      <c r="H257" s="104"/>
      <c r="I257" s="104"/>
      <c r="J257" s="104"/>
      <c r="K257" s="104"/>
      <c r="L257" s="104"/>
      <c r="M257" s="104"/>
      <c r="N257" s="104"/>
      <c r="O257" s="104"/>
      <c r="P257" s="104"/>
      <c r="Q257" s="104"/>
      <c r="R257" s="104"/>
      <c r="S257" s="104"/>
      <c r="T257" s="104"/>
      <c r="U257" s="104"/>
      <c r="V257" s="104"/>
      <c r="W257" s="104"/>
      <c r="X257" s="104"/>
      <c r="Y257" s="104"/>
    </row>
    <row r="258" spans="1:25" s="109" customFormat="1" x14ac:dyDescent="0.2">
      <c r="A258" s="104"/>
      <c r="B258" s="107"/>
      <c r="C258" s="108"/>
      <c r="D258" s="108"/>
      <c r="E258" s="104"/>
      <c r="F258" s="104"/>
      <c r="G258" s="104"/>
      <c r="H258" s="104"/>
      <c r="I258" s="104"/>
      <c r="J258" s="104"/>
      <c r="K258" s="104"/>
      <c r="L258" s="104"/>
      <c r="M258" s="104"/>
      <c r="N258" s="104"/>
      <c r="O258" s="104"/>
      <c r="P258" s="104"/>
      <c r="Q258" s="104"/>
      <c r="R258" s="104"/>
      <c r="S258" s="104"/>
      <c r="T258" s="104"/>
      <c r="U258" s="104"/>
      <c r="V258" s="104"/>
      <c r="W258" s="104"/>
      <c r="X258" s="104"/>
      <c r="Y258" s="104"/>
    </row>
    <row r="259" spans="1:25" s="109" customFormat="1" x14ac:dyDescent="0.2">
      <c r="A259" s="104"/>
      <c r="B259" s="107"/>
      <c r="C259" s="108"/>
      <c r="D259" s="108"/>
      <c r="E259" s="104"/>
      <c r="F259" s="104"/>
      <c r="G259" s="104"/>
      <c r="H259" s="104"/>
      <c r="I259" s="104"/>
      <c r="J259" s="104"/>
      <c r="K259" s="104"/>
      <c r="L259" s="104"/>
      <c r="M259" s="104"/>
      <c r="N259" s="104"/>
      <c r="O259" s="104"/>
      <c r="P259" s="104"/>
      <c r="Q259" s="104"/>
      <c r="R259" s="104"/>
      <c r="S259" s="104"/>
      <c r="T259" s="104"/>
      <c r="U259" s="104"/>
      <c r="V259" s="104"/>
      <c r="W259" s="104"/>
      <c r="X259" s="104"/>
      <c r="Y259" s="104"/>
    </row>
    <row r="260" spans="1:25" s="109" customFormat="1" x14ac:dyDescent="0.2">
      <c r="A260" s="104"/>
      <c r="B260" s="107"/>
      <c r="C260" s="108"/>
      <c r="D260" s="108"/>
      <c r="E260" s="104"/>
      <c r="F260" s="104"/>
      <c r="G260" s="104"/>
      <c r="H260" s="104"/>
      <c r="I260" s="104"/>
      <c r="J260" s="104"/>
      <c r="K260" s="104"/>
      <c r="L260" s="104"/>
      <c r="M260" s="104"/>
      <c r="N260" s="104"/>
      <c r="O260" s="104"/>
      <c r="P260" s="104"/>
      <c r="Q260" s="104"/>
      <c r="R260" s="104"/>
      <c r="S260" s="104"/>
      <c r="T260" s="104"/>
      <c r="U260" s="104"/>
      <c r="V260" s="104"/>
      <c r="W260" s="104"/>
      <c r="X260" s="104"/>
      <c r="Y260" s="104"/>
    </row>
    <row r="261" spans="1:25" s="109" customFormat="1" x14ac:dyDescent="0.2">
      <c r="A261" s="104"/>
      <c r="B261" s="107"/>
      <c r="C261" s="108"/>
      <c r="D261" s="108"/>
      <c r="E261" s="104"/>
      <c r="F261" s="104"/>
      <c r="G261" s="104"/>
      <c r="H261" s="104"/>
      <c r="I261" s="104"/>
      <c r="J261" s="104"/>
      <c r="K261" s="104"/>
      <c r="L261" s="104"/>
      <c r="M261" s="104"/>
      <c r="N261" s="104"/>
      <c r="O261" s="104"/>
      <c r="P261" s="104"/>
      <c r="Q261" s="104"/>
      <c r="R261" s="104"/>
      <c r="S261" s="104"/>
      <c r="T261" s="104"/>
      <c r="U261" s="104"/>
      <c r="V261" s="104"/>
      <c r="W261" s="104"/>
      <c r="X261" s="104"/>
      <c r="Y261" s="104"/>
    </row>
    <row r="262" spans="1:25" s="109" customFormat="1" x14ac:dyDescent="0.2">
      <c r="A262" s="104"/>
      <c r="B262" s="107"/>
      <c r="C262" s="108"/>
      <c r="D262" s="108"/>
      <c r="E262" s="104"/>
      <c r="F262" s="104"/>
      <c r="G262" s="104"/>
      <c r="H262" s="104"/>
      <c r="I262" s="104"/>
      <c r="J262" s="104"/>
      <c r="K262" s="104"/>
      <c r="L262" s="104"/>
      <c r="M262" s="104"/>
      <c r="N262" s="104"/>
      <c r="O262" s="104"/>
      <c r="P262" s="104"/>
      <c r="Q262" s="104"/>
      <c r="R262" s="104"/>
      <c r="S262" s="104"/>
      <c r="T262" s="104"/>
      <c r="U262" s="104"/>
      <c r="V262" s="104"/>
      <c r="W262" s="104"/>
      <c r="X262" s="104"/>
      <c r="Y262" s="104"/>
    </row>
    <row r="263" spans="1:25" s="109" customFormat="1" x14ac:dyDescent="0.2">
      <c r="A263" s="104"/>
      <c r="B263" s="107"/>
      <c r="C263" s="108"/>
      <c r="D263" s="108"/>
      <c r="E263" s="104"/>
      <c r="F263" s="104"/>
      <c r="G263" s="104"/>
      <c r="H263" s="104"/>
      <c r="I263" s="104"/>
      <c r="J263" s="104"/>
      <c r="K263" s="104"/>
      <c r="L263" s="104"/>
      <c r="M263" s="104"/>
      <c r="N263" s="104"/>
      <c r="O263" s="104"/>
      <c r="P263" s="104"/>
      <c r="Q263" s="104"/>
      <c r="R263" s="104"/>
      <c r="S263" s="104"/>
      <c r="T263" s="104"/>
      <c r="U263" s="104"/>
      <c r="V263" s="104"/>
      <c r="W263" s="104"/>
      <c r="X263" s="104"/>
      <c r="Y263" s="104"/>
    </row>
    <row r="264" spans="1:25" s="109" customFormat="1" x14ac:dyDescent="0.2">
      <c r="A264" s="104"/>
      <c r="B264" s="107"/>
      <c r="C264" s="108"/>
      <c r="D264" s="108"/>
      <c r="E264" s="104"/>
      <c r="F264" s="104"/>
      <c r="G264" s="104"/>
      <c r="H264" s="104"/>
      <c r="I264" s="104"/>
      <c r="J264" s="104"/>
      <c r="K264" s="104"/>
      <c r="L264" s="104"/>
      <c r="M264" s="104"/>
      <c r="N264" s="104"/>
      <c r="O264" s="104"/>
      <c r="P264" s="104"/>
      <c r="Q264" s="104"/>
      <c r="R264" s="104"/>
      <c r="S264" s="104"/>
      <c r="T264" s="104"/>
      <c r="U264" s="104"/>
      <c r="V264" s="104"/>
      <c r="W264" s="104"/>
      <c r="X264" s="104"/>
      <c r="Y264" s="104"/>
    </row>
    <row r="265" spans="1:25" s="109" customFormat="1" x14ac:dyDescent="0.2">
      <c r="A265" s="104"/>
      <c r="B265" s="107"/>
      <c r="C265" s="108"/>
      <c r="D265" s="108"/>
      <c r="E265" s="104"/>
      <c r="F265" s="104"/>
      <c r="G265" s="104"/>
      <c r="H265" s="104"/>
      <c r="I265" s="104"/>
      <c r="J265" s="104"/>
      <c r="K265" s="104"/>
      <c r="L265" s="104"/>
      <c r="M265" s="104"/>
      <c r="N265" s="104"/>
      <c r="O265" s="104"/>
      <c r="P265" s="104"/>
      <c r="Q265" s="104"/>
      <c r="R265" s="104"/>
      <c r="S265" s="104"/>
      <c r="T265" s="104"/>
      <c r="U265" s="104"/>
      <c r="V265" s="104"/>
      <c r="W265" s="104"/>
      <c r="X265" s="104"/>
      <c r="Y265" s="104"/>
    </row>
    <row r="266" spans="1:25" s="109" customFormat="1" x14ac:dyDescent="0.2">
      <c r="A266" s="104"/>
      <c r="B266" s="107"/>
      <c r="C266" s="108"/>
      <c r="D266" s="108"/>
      <c r="E266" s="104"/>
      <c r="F266" s="104"/>
      <c r="G266" s="104"/>
      <c r="H266" s="104"/>
      <c r="I266" s="104"/>
      <c r="J266" s="104"/>
      <c r="K266" s="104"/>
      <c r="L266" s="104"/>
      <c r="M266" s="104"/>
      <c r="N266" s="104"/>
      <c r="O266" s="104"/>
      <c r="P266" s="104"/>
      <c r="Q266" s="104"/>
      <c r="R266" s="104"/>
      <c r="S266" s="104"/>
      <c r="T266" s="104"/>
      <c r="U266" s="104"/>
      <c r="V266" s="104"/>
      <c r="W266" s="104"/>
      <c r="X266" s="104"/>
      <c r="Y266" s="104"/>
    </row>
    <row r="267" spans="1:25" s="109" customFormat="1" x14ac:dyDescent="0.2">
      <c r="A267" s="104"/>
      <c r="B267" s="107"/>
      <c r="C267" s="108"/>
      <c r="D267" s="108"/>
      <c r="E267" s="104"/>
      <c r="F267" s="104"/>
      <c r="G267" s="104"/>
      <c r="H267" s="104"/>
      <c r="I267" s="104"/>
      <c r="J267" s="104"/>
      <c r="K267" s="104"/>
      <c r="L267" s="104"/>
      <c r="M267" s="104"/>
      <c r="N267" s="104"/>
      <c r="O267" s="104"/>
      <c r="P267" s="104"/>
      <c r="Q267" s="104"/>
      <c r="R267" s="104"/>
      <c r="S267" s="104"/>
      <c r="T267" s="104"/>
      <c r="U267" s="104"/>
      <c r="V267" s="104"/>
      <c r="W267" s="104"/>
      <c r="X267" s="104"/>
      <c r="Y267" s="104"/>
    </row>
    <row r="268" spans="1:25" s="109" customFormat="1" x14ac:dyDescent="0.2">
      <c r="A268" s="104"/>
      <c r="B268" s="107"/>
      <c r="C268" s="108"/>
      <c r="D268" s="108"/>
      <c r="E268" s="104"/>
      <c r="F268" s="104"/>
      <c r="G268" s="104"/>
      <c r="H268" s="104"/>
      <c r="I268" s="104"/>
      <c r="J268" s="104"/>
      <c r="K268" s="104"/>
      <c r="L268" s="104"/>
      <c r="M268" s="104"/>
      <c r="N268" s="104"/>
      <c r="O268" s="104"/>
      <c r="P268" s="104"/>
      <c r="Q268" s="104"/>
      <c r="R268" s="104"/>
      <c r="S268" s="104"/>
      <c r="T268" s="104"/>
      <c r="U268" s="104"/>
      <c r="V268" s="104"/>
      <c r="W268" s="104"/>
      <c r="X268" s="104"/>
      <c r="Y268" s="104"/>
    </row>
    <row r="269" spans="1:25" s="109" customFormat="1" x14ac:dyDescent="0.2">
      <c r="A269" s="104"/>
      <c r="B269" s="107"/>
      <c r="C269" s="108"/>
      <c r="D269" s="108"/>
      <c r="E269" s="104"/>
      <c r="F269" s="104"/>
      <c r="G269" s="104"/>
      <c r="H269" s="104"/>
      <c r="I269" s="104"/>
      <c r="J269" s="104"/>
      <c r="K269" s="104"/>
      <c r="L269" s="104"/>
      <c r="M269" s="104"/>
      <c r="N269" s="104"/>
      <c r="O269" s="104"/>
      <c r="P269" s="104"/>
      <c r="Q269" s="104"/>
      <c r="R269" s="104"/>
      <c r="S269" s="104"/>
      <c r="T269" s="104"/>
      <c r="U269" s="104"/>
      <c r="V269" s="104"/>
      <c r="W269" s="104"/>
      <c r="X269" s="104"/>
      <c r="Y269" s="104"/>
    </row>
    <row r="270" spans="1:25" s="109" customFormat="1" x14ac:dyDescent="0.2">
      <c r="A270" s="104"/>
      <c r="B270" s="107"/>
      <c r="C270" s="108"/>
      <c r="D270" s="108"/>
      <c r="E270" s="104"/>
      <c r="F270" s="104"/>
      <c r="G270" s="104"/>
      <c r="H270" s="104"/>
      <c r="I270" s="104"/>
      <c r="J270" s="104"/>
      <c r="K270" s="104"/>
      <c r="L270" s="104"/>
      <c r="M270" s="104"/>
      <c r="N270" s="104"/>
      <c r="O270" s="104"/>
      <c r="P270" s="104"/>
      <c r="Q270" s="104"/>
      <c r="R270" s="104"/>
      <c r="S270" s="104"/>
      <c r="T270" s="104"/>
      <c r="U270" s="104"/>
      <c r="V270" s="104"/>
      <c r="W270" s="104"/>
      <c r="X270" s="104"/>
      <c r="Y270" s="104"/>
    </row>
    <row r="271" spans="1:25" s="109" customFormat="1" x14ac:dyDescent="0.2">
      <c r="A271" s="104"/>
      <c r="B271" s="107"/>
      <c r="C271" s="108"/>
      <c r="D271" s="108"/>
      <c r="E271" s="104"/>
      <c r="F271" s="104"/>
      <c r="G271" s="104"/>
      <c r="H271" s="104"/>
      <c r="I271" s="104"/>
      <c r="J271" s="104"/>
      <c r="K271" s="104"/>
      <c r="L271" s="104"/>
      <c r="M271" s="104"/>
      <c r="N271" s="104"/>
      <c r="O271" s="104"/>
      <c r="P271" s="104"/>
      <c r="Q271" s="104"/>
      <c r="R271" s="104"/>
      <c r="S271" s="104"/>
      <c r="T271" s="104"/>
      <c r="U271" s="104"/>
      <c r="V271" s="104"/>
      <c r="W271" s="104"/>
      <c r="X271" s="104"/>
      <c r="Y271" s="104"/>
    </row>
    <row r="272" spans="1:25" s="109" customFormat="1" x14ac:dyDescent="0.2">
      <c r="A272" s="104"/>
      <c r="B272" s="107"/>
      <c r="C272" s="108"/>
      <c r="D272" s="108"/>
      <c r="E272" s="104"/>
      <c r="F272" s="104"/>
      <c r="G272" s="104"/>
      <c r="H272" s="104"/>
      <c r="I272" s="104"/>
      <c r="J272" s="104"/>
      <c r="K272" s="104"/>
      <c r="L272" s="104"/>
      <c r="M272" s="104"/>
      <c r="N272" s="104"/>
      <c r="O272" s="104"/>
      <c r="P272" s="104"/>
      <c r="Q272" s="104"/>
      <c r="R272" s="104"/>
      <c r="S272" s="104"/>
      <c r="T272" s="104"/>
      <c r="U272" s="104"/>
      <c r="V272" s="104"/>
      <c r="W272" s="104"/>
      <c r="X272" s="104"/>
      <c r="Y272" s="104"/>
    </row>
    <row r="273" spans="1:25" s="109" customFormat="1" x14ac:dyDescent="0.2">
      <c r="A273" s="104"/>
      <c r="B273" s="107"/>
      <c r="C273" s="108"/>
      <c r="D273" s="108"/>
      <c r="E273" s="104"/>
      <c r="F273" s="104"/>
      <c r="G273" s="104"/>
      <c r="H273" s="104"/>
      <c r="I273" s="104"/>
      <c r="J273" s="104"/>
      <c r="K273" s="104"/>
      <c r="L273" s="104"/>
      <c r="M273" s="104"/>
      <c r="N273" s="104"/>
      <c r="O273" s="104"/>
      <c r="P273" s="104"/>
      <c r="Q273" s="104"/>
      <c r="R273" s="104"/>
      <c r="S273" s="104"/>
      <c r="T273" s="104"/>
      <c r="U273" s="104"/>
      <c r="V273" s="104"/>
      <c r="W273" s="104"/>
      <c r="X273" s="104"/>
      <c r="Y273" s="104"/>
    </row>
    <row r="274" spans="1:25" s="109" customFormat="1" x14ac:dyDescent="0.2">
      <c r="A274" s="104"/>
      <c r="B274" s="107"/>
      <c r="C274" s="108"/>
      <c r="D274" s="108"/>
      <c r="E274" s="104"/>
      <c r="F274" s="104"/>
      <c r="G274" s="104"/>
      <c r="H274" s="104"/>
      <c r="I274" s="104"/>
      <c r="J274" s="104"/>
      <c r="K274" s="104"/>
      <c r="L274" s="104"/>
      <c r="M274" s="104"/>
      <c r="N274" s="104"/>
      <c r="O274" s="104"/>
      <c r="P274" s="104"/>
      <c r="Q274" s="104"/>
      <c r="R274" s="104"/>
      <c r="S274" s="104"/>
      <c r="T274" s="104"/>
      <c r="U274" s="104"/>
      <c r="V274" s="104"/>
      <c r="W274" s="104"/>
      <c r="X274" s="104"/>
      <c r="Y274" s="104"/>
    </row>
    <row r="275" spans="1:25" s="109" customFormat="1" x14ac:dyDescent="0.2">
      <c r="A275" s="104"/>
      <c r="B275" s="107"/>
      <c r="C275" s="108"/>
      <c r="D275" s="108"/>
      <c r="E275" s="104"/>
      <c r="F275" s="104"/>
      <c r="G275" s="104"/>
      <c r="H275" s="104"/>
      <c r="I275" s="104"/>
      <c r="J275" s="104"/>
      <c r="K275" s="104"/>
      <c r="L275" s="104"/>
      <c r="M275" s="104"/>
      <c r="N275" s="104"/>
      <c r="O275" s="104"/>
      <c r="P275" s="104"/>
      <c r="Q275" s="104"/>
      <c r="R275" s="104"/>
      <c r="S275" s="104"/>
      <c r="T275" s="104"/>
      <c r="U275" s="104"/>
      <c r="V275" s="104"/>
      <c r="W275" s="104"/>
      <c r="X275" s="104"/>
      <c r="Y275" s="104"/>
    </row>
    <row r="276" spans="1:25" s="109" customFormat="1" x14ac:dyDescent="0.2">
      <c r="A276" s="104"/>
      <c r="B276" s="107"/>
      <c r="C276" s="108"/>
      <c r="D276" s="108"/>
      <c r="E276" s="104"/>
      <c r="F276" s="104"/>
      <c r="G276" s="104"/>
      <c r="H276" s="104"/>
      <c r="I276" s="104"/>
      <c r="J276" s="104"/>
      <c r="K276" s="104"/>
      <c r="L276" s="104"/>
      <c r="M276" s="104"/>
      <c r="N276" s="104"/>
      <c r="O276" s="104"/>
      <c r="P276" s="104"/>
      <c r="Q276" s="104"/>
      <c r="R276" s="104"/>
      <c r="S276" s="104"/>
      <c r="T276" s="104"/>
      <c r="U276" s="104"/>
      <c r="V276" s="104"/>
      <c r="W276" s="104"/>
      <c r="X276" s="104"/>
      <c r="Y276" s="104"/>
    </row>
    <row r="277" spans="1:25" s="109" customFormat="1" x14ac:dyDescent="0.2">
      <c r="A277" s="104"/>
      <c r="B277" s="107"/>
      <c r="C277" s="108"/>
      <c r="D277" s="108"/>
      <c r="E277" s="104"/>
      <c r="F277" s="104"/>
      <c r="G277" s="104"/>
      <c r="H277" s="104"/>
      <c r="I277" s="104"/>
      <c r="J277" s="104"/>
      <c r="K277" s="104"/>
      <c r="L277" s="104"/>
      <c r="M277" s="104"/>
      <c r="N277" s="104"/>
      <c r="O277" s="104"/>
      <c r="P277" s="104"/>
      <c r="Q277" s="104"/>
      <c r="R277" s="104"/>
      <c r="S277" s="104"/>
      <c r="T277" s="104"/>
      <c r="U277" s="104"/>
      <c r="V277" s="104"/>
      <c r="W277" s="104"/>
      <c r="X277" s="104"/>
      <c r="Y277" s="104"/>
    </row>
    <row r="278" spans="1:25" s="109" customFormat="1" x14ac:dyDescent="0.2">
      <c r="A278" s="104"/>
      <c r="B278" s="107"/>
      <c r="C278" s="108"/>
      <c r="D278" s="108"/>
      <c r="E278" s="104"/>
      <c r="F278" s="104"/>
      <c r="G278" s="104"/>
      <c r="H278" s="104"/>
      <c r="I278" s="104"/>
      <c r="J278" s="104"/>
      <c r="K278" s="104"/>
      <c r="L278" s="104"/>
      <c r="M278" s="104"/>
      <c r="N278" s="104"/>
      <c r="O278" s="104"/>
      <c r="P278" s="104"/>
      <c r="Q278" s="104"/>
      <c r="R278" s="104"/>
      <c r="S278" s="104"/>
      <c r="T278" s="104"/>
      <c r="U278" s="104"/>
      <c r="V278" s="104"/>
      <c r="W278" s="104"/>
      <c r="X278" s="104"/>
      <c r="Y278" s="104"/>
    </row>
    <row r="279" spans="1:25" s="109" customFormat="1" x14ac:dyDescent="0.2">
      <c r="A279" s="104"/>
      <c r="B279" s="107"/>
      <c r="C279" s="108"/>
      <c r="D279" s="108"/>
      <c r="E279" s="104"/>
      <c r="F279" s="104"/>
      <c r="G279" s="104"/>
      <c r="H279" s="104"/>
      <c r="I279" s="104"/>
      <c r="J279" s="104"/>
      <c r="K279" s="104"/>
      <c r="L279" s="104"/>
      <c r="M279" s="104"/>
      <c r="N279" s="104"/>
      <c r="O279" s="104"/>
      <c r="P279" s="104"/>
      <c r="Q279" s="104"/>
      <c r="R279" s="104"/>
      <c r="S279" s="104"/>
      <c r="T279" s="104"/>
      <c r="U279" s="104"/>
      <c r="V279" s="104"/>
      <c r="W279" s="104"/>
      <c r="X279" s="104"/>
      <c r="Y279" s="104"/>
    </row>
    <row r="280" spans="1:25" s="109" customFormat="1" x14ac:dyDescent="0.2">
      <c r="A280" s="104"/>
      <c r="B280" s="107"/>
      <c r="C280" s="108"/>
      <c r="D280" s="108"/>
      <c r="E280" s="104"/>
      <c r="F280" s="104"/>
      <c r="G280" s="104"/>
      <c r="H280" s="104"/>
      <c r="I280" s="104"/>
      <c r="J280" s="104"/>
      <c r="K280" s="104"/>
      <c r="L280" s="104"/>
      <c r="M280" s="104"/>
      <c r="N280" s="104"/>
      <c r="O280" s="104"/>
      <c r="P280" s="104"/>
      <c r="Q280" s="104"/>
      <c r="R280" s="104"/>
      <c r="S280" s="104"/>
      <c r="T280" s="104"/>
      <c r="U280" s="104"/>
      <c r="V280" s="104"/>
      <c r="W280" s="104"/>
      <c r="X280" s="104"/>
      <c r="Y280" s="104"/>
    </row>
    <row r="281" spans="1:25" s="109" customFormat="1" x14ac:dyDescent="0.2">
      <c r="A281" s="104"/>
      <c r="B281" s="107"/>
      <c r="C281" s="108"/>
      <c r="D281" s="108"/>
      <c r="E281" s="104"/>
      <c r="F281" s="104"/>
      <c r="G281" s="104"/>
      <c r="H281" s="104"/>
      <c r="I281" s="104"/>
      <c r="J281" s="104"/>
      <c r="K281" s="104"/>
      <c r="L281" s="104"/>
      <c r="M281" s="104"/>
      <c r="N281" s="104"/>
      <c r="O281" s="104"/>
      <c r="P281" s="104"/>
      <c r="Q281" s="104"/>
      <c r="R281" s="104"/>
      <c r="S281" s="104"/>
      <c r="T281" s="104"/>
      <c r="U281" s="104"/>
      <c r="V281" s="104"/>
      <c r="W281" s="104"/>
      <c r="X281" s="104"/>
      <c r="Y281" s="104"/>
    </row>
    <row r="282" spans="1:25" s="109" customFormat="1" x14ac:dyDescent="0.2">
      <c r="A282" s="104"/>
      <c r="B282" s="107"/>
      <c r="C282" s="108"/>
      <c r="D282" s="108"/>
      <c r="E282" s="104"/>
      <c r="F282" s="104"/>
      <c r="G282" s="104"/>
      <c r="H282" s="104"/>
      <c r="I282" s="104"/>
      <c r="J282" s="104"/>
      <c r="K282" s="104"/>
      <c r="L282" s="104"/>
      <c r="M282" s="104"/>
      <c r="N282" s="104"/>
      <c r="O282" s="104"/>
      <c r="P282" s="104"/>
      <c r="Q282" s="104"/>
      <c r="R282" s="104"/>
      <c r="S282" s="104"/>
      <c r="T282" s="104"/>
      <c r="U282" s="104"/>
      <c r="V282" s="104"/>
      <c r="W282" s="104"/>
      <c r="X282" s="104"/>
      <c r="Y282" s="104"/>
    </row>
    <row r="283" spans="1:25" s="109" customFormat="1" x14ac:dyDescent="0.2">
      <c r="A283" s="104"/>
      <c r="B283" s="107"/>
      <c r="C283" s="108"/>
      <c r="D283" s="108"/>
      <c r="E283" s="104"/>
      <c r="F283" s="104"/>
      <c r="G283" s="104"/>
      <c r="H283" s="104"/>
      <c r="I283" s="104"/>
      <c r="J283" s="104"/>
      <c r="K283" s="104"/>
      <c r="L283" s="104"/>
      <c r="M283" s="104"/>
      <c r="N283" s="104"/>
      <c r="O283" s="104"/>
      <c r="P283" s="104"/>
      <c r="Q283" s="104"/>
      <c r="R283" s="104"/>
      <c r="S283" s="104"/>
      <c r="T283" s="104"/>
      <c r="U283" s="104"/>
      <c r="V283" s="104"/>
      <c r="W283" s="104"/>
      <c r="X283" s="104"/>
      <c r="Y283" s="104"/>
    </row>
    <row r="284" spans="1:25" s="109" customFormat="1" x14ac:dyDescent="0.2">
      <c r="A284" s="104"/>
      <c r="B284" s="107"/>
      <c r="C284" s="108"/>
      <c r="D284" s="108"/>
      <c r="E284" s="104"/>
      <c r="F284" s="104"/>
      <c r="G284" s="104"/>
      <c r="H284" s="104"/>
      <c r="I284" s="104"/>
      <c r="J284" s="104"/>
      <c r="K284" s="104"/>
      <c r="L284" s="104"/>
      <c r="M284" s="104"/>
      <c r="N284" s="104"/>
      <c r="O284" s="104"/>
      <c r="P284" s="104"/>
      <c r="Q284" s="104"/>
      <c r="R284" s="104"/>
      <c r="S284" s="104"/>
      <c r="T284" s="104"/>
      <c r="U284" s="104"/>
      <c r="V284" s="104"/>
      <c r="W284" s="104"/>
      <c r="X284" s="104"/>
      <c r="Y284" s="104"/>
    </row>
    <row r="285" spans="1:25" s="109" customFormat="1" x14ac:dyDescent="0.2">
      <c r="A285" s="104"/>
      <c r="B285" s="107"/>
      <c r="C285" s="108"/>
      <c r="D285" s="108"/>
      <c r="E285" s="104"/>
      <c r="F285" s="104"/>
      <c r="G285" s="104"/>
      <c r="H285" s="104"/>
      <c r="I285" s="104"/>
      <c r="J285" s="104"/>
      <c r="K285" s="104"/>
      <c r="L285" s="104"/>
      <c r="M285" s="104"/>
      <c r="N285" s="104"/>
      <c r="O285" s="104"/>
      <c r="P285" s="104"/>
      <c r="Q285" s="104"/>
      <c r="R285" s="104"/>
      <c r="S285" s="104"/>
      <c r="T285" s="104"/>
      <c r="U285" s="104"/>
      <c r="V285" s="104"/>
      <c r="W285" s="104"/>
      <c r="X285" s="104"/>
      <c r="Y285" s="104"/>
    </row>
    <row r="286" spans="1:25" s="109" customFormat="1" x14ac:dyDescent="0.2">
      <c r="A286" s="104"/>
      <c r="B286" s="107"/>
      <c r="C286" s="108"/>
      <c r="D286" s="108"/>
      <c r="E286" s="104"/>
      <c r="F286" s="104"/>
      <c r="G286" s="104"/>
      <c r="H286" s="104"/>
      <c r="I286" s="104"/>
      <c r="J286" s="104"/>
      <c r="K286" s="104"/>
      <c r="L286" s="104"/>
      <c r="M286" s="104"/>
      <c r="N286" s="104"/>
      <c r="O286" s="104"/>
      <c r="P286" s="104"/>
      <c r="Q286" s="104"/>
      <c r="R286" s="104"/>
      <c r="S286" s="104"/>
      <c r="T286" s="104"/>
      <c r="U286" s="104"/>
      <c r="V286" s="104"/>
      <c r="W286" s="104"/>
      <c r="X286" s="104"/>
      <c r="Y286" s="104"/>
    </row>
    <row r="287" spans="1:25" s="109" customFormat="1" x14ac:dyDescent="0.2">
      <c r="A287" s="104"/>
      <c r="B287" s="107"/>
      <c r="C287" s="108"/>
      <c r="D287" s="108"/>
      <c r="E287" s="104"/>
      <c r="F287" s="104"/>
      <c r="G287" s="104"/>
      <c r="H287" s="104"/>
      <c r="I287" s="104"/>
      <c r="J287" s="104"/>
      <c r="K287" s="104"/>
      <c r="L287" s="104"/>
      <c r="M287" s="104"/>
      <c r="N287" s="104"/>
      <c r="O287" s="104"/>
      <c r="P287" s="104"/>
      <c r="Q287" s="104"/>
      <c r="R287" s="104"/>
      <c r="S287" s="104"/>
      <c r="T287" s="104"/>
      <c r="U287" s="104"/>
      <c r="V287" s="104"/>
      <c r="W287" s="104"/>
      <c r="X287" s="104"/>
      <c r="Y287" s="104"/>
    </row>
    <row r="288" spans="1:25" s="109" customFormat="1" x14ac:dyDescent="0.2">
      <c r="A288" s="104"/>
      <c r="B288" s="107"/>
      <c r="C288" s="108"/>
      <c r="D288" s="108"/>
      <c r="E288" s="104"/>
      <c r="F288" s="104"/>
      <c r="G288" s="104"/>
      <c r="H288" s="104"/>
      <c r="I288" s="104"/>
      <c r="J288" s="104"/>
      <c r="K288" s="104"/>
      <c r="L288" s="104"/>
      <c r="M288" s="104"/>
      <c r="N288" s="104"/>
      <c r="O288" s="104"/>
      <c r="P288" s="104"/>
      <c r="Q288" s="104"/>
      <c r="R288" s="104"/>
      <c r="S288" s="104"/>
      <c r="T288" s="104"/>
      <c r="U288" s="104"/>
      <c r="V288" s="104"/>
      <c r="W288" s="104"/>
      <c r="X288" s="104"/>
      <c r="Y288" s="104"/>
    </row>
    <row r="289" spans="1:25" s="109" customFormat="1" x14ac:dyDescent="0.2">
      <c r="A289" s="104"/>
      <c r="B289" s="107"/>
      <c r="C289" s="108"/>
      <c r="D289" s="108"/>
      <c r="E289" s="104"/>
      <c r="F289" s="104"/>
      <c r="G289" s="104"/>
      <c r="H289" s="104"/>
      <c r="I289" s="104"/>
      <c r="J289" s="104"/>
      <c r="K289" s="104"/>
      <c r="L289" s="104"/>
      <c r="M289" s="104"/>
      <c r="N289" s="104"/>
      <c r="O289" s="104"/>
      <c r="P289" s="104"/>
      <c r="Q289" s="104"/>
      <c r="R289" s="104"/>
      <c r="S289" s="104"/>
      <c r="T289" s="104"/>
      <c r="U289" s="104"/>
      <c r="V289" s="104"/>
      <c r="W289" s="104"/>
      <c r="X289" s="104"/>
      <c r="Y289" s="104"/>
    </row>
    <row r="290" spans="1:25" s="109" customFormat="1" x14ac:dyDescent="0.2">
      <c r="A290" s="104"/>
      <c r="B290" s="107"/>
      <c r="C290" s="108"/>
      <c r="D290" s="108"/>
      <c r="E290" s="104"/>
      <c r="F290" s="104"/>
      <c r="G290" s="104"/>
      <c r="H290" s="104"/>
      <c r="I290" s="104"/>
      <c r="J290" s="104"/>
      <c r="K290" s="104"/>
      <c r="L290" s="104"/>
      <c r="M290" s="104"/>
      <c r="N290" s="104"/>
      <c r="O290" s="104"/>
      <c r="P290" s="104"/>
      <c r="Q290" s="104"/>
      <c r="R290" s="104"/>
      <c r="S290" s="104"/>
      <c r="T290" s="104"/>
      <c r="U290" s="104"/>
      <c r="V290" s="104"/>
      <c r="W290" s="104"/>
      <c r="X290" s="104"/>
      <c r="Y290" s="104"/>
    </row>
    <row r="291" spans="1:25" s="109" customFormat="1" x14ac:dyDescent="0.2">
      <c r="A291" s="104"/>
      <c r="B291" s="107"/>
      <c r="C291" s="108"/>
      <c r="D291" s="108"/>
      <c r="E291" s="104"/>
      <c r="F291" s="104"/>
      <c r="G291" s="104"/>
      <c r="H291" s="104"/>
      <c r="I291" s="104"/>
      <c r="J291" s="104"/>
      <c r="K291" s="104"/>
      <c r="L291" s="104"/>
      <c r="M291" s="104"/>
      <c r="N291" s="104"/>
      <c r="O291" s="104"/>
      <c r="P291" s="104"/>
      <c r="Q291" s="104"/>
      <c r="R291" s="104"/>
      <c r="S291" s="104"/>
      <c r="T291" s="104"/>
      <c r="U291" s="104"/>
      <c r="V291" s="104"/>
      <c r="W291" s="104"/>
      <c r="X291" s="104"/>
      <c r="Y291" s="104"/>
    </row>
    <row r="292" spans="1:25" s="109" customFormat="1" x14ac:dyDescent="0.2">
      <c r="A292" s="104"/>
      <c r="B292" s="107"/>
      <c r="C292" s="108"/>
      <c r="D292" s="108"/>
      <c r="E292" s="104"/>
      <c r="F292" s="104"/>
      <c r="G292" s="104"/>
      <c r="H292" s="104"/>
      <c r="I292" s="104"/>
      <c r="J292" s="104"/>
      <c r="K292" s="104"/>
      <c r="L292" s="104"/>
      <c r="M292" s="104"/>
      <c r="N292" s="104"/>
      <c r="O292" s="104"/>
      <c r="P292" s="104"/>
      <c r="Q292" s="104"/>
      <c r="R292" s="104"/>
      <c r="S292" s="104"/>
      <c r="T292" s="104"/>
      <c r="U292" s="104"/>
      <c r="V292" s="104"/>
      <c r="W292" s="104"/>
      <c r="X292" s="104"/>
      <c r="Y292" s="104"/>
    </row>
    <row r="293" spans="1:25" s="109" customFormat="1" x14ac:dyDescent="0.2">
      <c r="A293" s="104"/>
      <c r="B293" s="107"/>
      <c r="C293" s="108"/>
      <c r="D293" s="108"/>
      <c r="E293" s="104"/>
      <c r="F293" s="104"/>
      <c r="G293" s="104"/>
      <c r="H293" s="104"/>
      <c r="I293" s="104"/>
      <c r="J293" s="104"/>
      <c r="K293" s="104"/>
      <c r="L293" s="104"/>
      <c r="M293" s="104"/>
      <c r="N293" s="104"/>
      <c r="O293" s="104"/>
      <c r="P293" s="104"/>
      <c r="Q293" s="104"/>
      <c r="R293" s="104"/>
      <c r="S293" s="104"/>
      <c r="T293" s="104"/>
      <c r="U293" s="104"/>
      <c r="V293" s="104"/>
      <c r="W293" s="104"/>
      <c r="X293" s="104"/>
      <c r="Y293" s="104"/>
    </row>
    <row r="294" spans="1:25" s="109" customFormat="1" x14ac:dyDescent="0.2">
      <c r="A294" s="104"/>
      <c r="B294" s="107"/>
      <c r="C294" s="108"/>
      <c r="D294" s="108"/>
      <c r="E294" s="104"/>
      <c r="F294" s="104"/>
      <c r="G294" s="104"/>
      <c r="H294" s="104"/>
      <c r="I294" s="104"/>
      <c r="J294" s="104"/>
      <c r="K294" s="104"/>
      <c r="L294" s="104"/>
      <c r="M294" s="104"/>
      <c r="N294" s="104"/>
      <c r="O294" s="104"/>
      <c r="P294" s="104"/>
      <c r="Q294" s="104"/>
      <c r="R294" s="104"/>
      <c r="S294" s="104"/>
      <c r="T294" s="104"/>
      <c r="U294" s="104"/>
      <c r="V294" s="104"/>
      <c r="W294" s="104"/>
      <c r="X294" s="104"/>
      <c r="Y294" s="104"/>
    </row>
    <row r="295" spans="1:25" s="109" customFormat="1" x14ac:dyDescent="0.2">
      <c r="A295" s="104"/>
      <c r="B295" s="107"/>
      <c r="C295" s="108"/>
      <c r="D295" s="108"/>
      <c r="E295" s="104"/>
      <c r="F295" s="104"/>
      <c r="G295" s="104"/>
      <c r="H295" s="104"/>
      <c r="I295" s="104"/>
      <c r="J295" s="104"/>
      <c r="K295" s="104"/>
      <c r="L295" s="104"/>
      <c r="M295" s="104"/>
      <c r="N295" s="104"/>
      <c r="O295" s="104"/>
      <c r="P295" s="104"/>
      <c r="Q295" s="104"/>
      <c r="R295" s="104"/>
      <c r="S295" s="104"/>
      <c r="T295" s="104"/>
      <c r="U295" s="104"/>
      <c r="V295" s="104"/>
      <c r="W295" s="104"/>
      <c r="X295" s="104"/>
      <c r="Y295" s="104"/>
    </row>
    <row r="296" spans="1:25" s="109" customFormat="1" x14ac:dyDescent="0.2">
      <c r="A296" s="104"/>
      <c r="B296" s="107"/>
      <c r="C296" s="108"/>
      <c r="D296" s="108"/>
      <c r="E296" s="104"/>
      <c r="F296" s="104"/>
      <c r="G296" s="104"/>
      <c r="H296" s="104"/>
      <c r="I296" s="104"/>
      <c r="J296" s="104"/>
      <c r="K296" s="104"/>
      <c r="L296" s="104"/>
      <c r="M296" s="104"/>
      <c r="N296" s="104"/>
      <c r="O296" s="104"/>
      <c r="P296" s="104"/>
      <c r="Q296" s="104"/>
      <c r="R296" s="104"/>
      <c r="S296" s="104"/>
      <c r="T296" s="104"/>
      <c r="U296" s="104"/>
      <c r="V296" s="104"/>
      <c r="W296" s="104"/>
      <c r="X296" s="104"/>
      <c r="Y296" s="104"/>
    </row>
    <row r="297" spans="1:25" s="109" customFormat="1" x14ac:dyDescent="0.2">
      <c r="A297" s="104"/>
      <c r="B297" s="107"/>
      <c r="C297" s="108"/>
      <c r="D297" s="108"/>
      <c r="E297" s="104"/>
      <c r="F297" s="104"/>
      <c r="G297" s="104"/>
      <c r="H297" s="104"/>
      <c r="I297" s="104"/>
      <c r="J297" s="104"/>
      <c r="K297" s="104"/>
      <c r="L297" s="104"/>
      <c r="M297" s="104"/>
      <c r="N297" s="104"/>
      <c r="O297" s="104"/>
      <c r="P297" s="104"/>
      <c r="Q297" s="104"/>
      <c r="R297" s="104"/>
      <c r="S297" s="104"/>
      <c r="T297" s="104"/>
      <c r="U297" s="104"/>
      <c r="V297" s="104"/>
      <c r="W297" s="104"/>
      <c r="X297" s="104"/>
      <c r="Y297" s="104"/>
    </row>
    <row r="298" spans="1:25" s="109" customFormat="1" x14ac:dyDescent="0.2">
      <c r="A298" s="104"/>
      <c r="B298" s="107"/>
      <c r="C298" s="108"/>
      <c r="D298" s="108"/>
      <c r="E298" s="104"/>
      <c r="F298" s="104"/>
      <c r="G298" s="104"/>
      <c r="H298" s="104"/>
      <c r="I298" s="104"/>
      <c r="J298" s="104"/>
      <c r="K298" s="104"/>
      <c r="L298" s="104"/>
      <c r="M298" s="104"/>
      <c r="N298" s="104"/>
      <c r="O298" s="104"/>
      <c r="P298" s="104"/>
      <c r="Q298" s="104"/>
      <c r="R298" s="104"/>
      <c r="S298" s="104"/>
      <c r="T298" s="104"/>
      <c r="U298" s="104"/>
      <c r="V298" s="104"/>
      <c r="W298" s="104"/>
      <c r="X298" s="104"/>
      <c r="Y298" s="104"/>
    </row>
    <row r="299" spans="1:25" s="109" customFormat="1" x14ac:dyDescent="0.2">
      <c r="A299" s="104"/>
      <c r="B299" s="107"/>
      <c r="C299" s="108"/>
      <c r="D299" s="108"/>
      <c r="E299" s="104"/>
      <c r="F299" s="104"/>
      <c r="G299" s="104"/>
      <c r="H299" s="104"/>
      <c r="I299" s="104"/>
      <c r="J299" s="104"/>
      <c r="K299" s="104"/>
      <c r="L299" s="104"/>
      <c r="M299" s="104"/>
      <c r="N299" s="104"/>
      <c r="O299" s="104"/>
      <c r="P299" s="104"/>
      <c r="Q299" s="104"/>
      <c r="R299" s="104"/>
      <c r="S299" s="104"/>
      <c r="T299" s="104"/>
      <c r="U299" s="104"/>
      <c r="V299" s="104"/>
      <c r="W299" s="104"/>
      <c r="X299" s="104"/>
      <c r="Y299" s="104"/>
    </row>
    <row r="300" spans="1:25" s="109" customFormat="1" x14ac:dyDescent="0.2">
      <c r="A300" s="104"/>
      <c r="B300" s="107"/>
      <c r="C300" s="108"/>
      <c r="D300" s="108"/>
      <c r="E300" s="104"/>
      <c r="F300" s="104"/>
      <c r="G300" s="104"/>
      <c r="H300" s="104"/>
      <c r="I300" s="104"/>
      <c r="J300" s="104"/>
      <c r="K300" s="104"/>
      <c r="L300" s="104"/>
      <c r="M300" s="104"/>
      <c r="N300" s="104"/>
      <c r="O300" s="104"/>
      <c r="P300" s="104"/>
      <c r="Q300" s="104"/>
      <c r="R300" s="104"/>
      <c r="S300" s="104"/>
      <c r="T300" s="104"/>
      <c r="U300" s="104"/>
      <c r="V300" s="104"/>
      <c r="W300" s="104"/>
      <c r="X300" s="104"/>
      <c r="Y300" s="104"/>
    </row>
    <row r="301" spans="1:25" s="109" customFormat="1" x14ac:dyDescent="0.2">
      <c r="A301" s="104"/>
      <c r="B301" s="107"/>
      <c r="C301" s="108"/>
      <c r="D301" s="108"/>
      <c r="E301" s="104"/>
      <c r="F301" s="104"/>
      <c r="G301" s="104"/>
      <c r="H301" s="104"/>
      <c r="I301" s="104"/>
      <c r="J301" s="104"/>
      <c r="K301" s="104"/>
      <c r="L301" s="104"/>
      <c r="M301" s="104"/>
      <c r="N301" s="104"/>
      <c r="O301" s="104"/>
      <c r="P301" s="104"/>
      <c r="Q301" s="104"/>
      <c r="R301" s="104"/>
      <c r="S301" s="104"/>
      <c r="T301" s="104"/>
      <c r="U301" s="104"/>
      <c r="V301" s="104"/>
      <c r="W301" s="104"/>
      <c r="X301" s="104"/>
      <c r="Y301" s="104"/>
    </row>
    <row r="302" spans="1:25" s="109" customFormat="1" x14ac:dyDescent="0.2">
      <c r="A302" s="104"/>
      <c r="B302" s="107"/>
      <c r="C302" s="108"/>
      <c r="D302" s="108"/>
      <c r="E302" s="104"/>
      <c r="F302" s="104"/>
      <c r="G302" s="104"/>
      <c r="H302" s="104"/>
      <c r="I302" s="104"/>
      <c r="J302" s="104"/>
      <c r="K302" s="104"/>
      <c r="L302" s="104"/>
      <c r="M302" s="104"/>
      <c r="N302" s="104"/>
      <c r="O302" s="104"/>
      <c r="P302" s="104"/>
      <c r="Q302" s="104"/>
      <c r="R302" s="104"/>
      <c r="S302" s="104"/>
      <c r="T302" s="104"/>
      <c r="U302" s="104"/>
      <c r="V302" s="104"/>
      <c r="W302" s="104"/>
      <c r="X302" s="104"/>
      <c r="Y302" s="104"/>
    </row>
    <row r="303" spans="1:25" s="109" customFormat="1" x14ac:dyDescent="0.2">
      <c r="A303" s="104"/>
      <c r="B303" s="107"/>
      <c r="C303" s="108"/>
      <c r="D303" s="108"/>
      <c r="E303" s="104"/>
      <c r="F303" s="104"/>
      <c r="G303" s="104"/>
      <c r="H303" s="104"/>
      <c r="I303" s="104"/>
      <c r="J303" s="104"/>
      <c r="K303" s="104"/>
      <c r="L303" s="104"/>
      <c r="M303" s="104"/>
      <c r="N303" s="104"/>
      <c r="O303" s="104"/>
      <c r="P303" s="104"/>
      <c r="Q303" s="104"/>
      <c r="R303" s="104"/>
      <c r="S303" s="104"/>
      <c r="T303" s="104"/>
      <c r="U303" s="104"/>
      <c r="V303" s="104"/>
      <c r="W303" s="104"/>
      <c r="X303" s="104"/>
      <c r="Y303" s="104"/>
    </row>
    <row r="304" spans="1:25" s="109" customFormat="1" x14ac:dyDescent="0.2">
      <c r="A304" s="104"/>
      <c r="B304" s="107"/>
      <c r="C304" s="108"/>
      <c r="D304" s="108"/>
      <c r="E304" s="104"/>
      <c r="F304" s="104"/>
      <c r="G304" s="104"/>
      <c r="H304" s="104"/>
      <c r="I304" s="104"/>
      <c r="J304" s="104"/>
      <c r="K304" s="104"/>
      <c r="L304" s="104"/>
      <c r="M304" s="104"/>
      <c r="N304" s="104"/>
      <c r="O304" s="104"/>
      <c r="P304" s="104"/>
      <c r="Q304" s="104"/>
      <c r="R304" s="104"/>
      <c r="S304" s="104"/>
      <c r="T304" s="104"/>
      <c r="U304" s="104"/>
      <c r="V304" s="104"/>
      <c r="W304" s="104"/>
      <c r="X304" s="104"/>
      <c r="Y304" s="104"/>
    </row>
    <row r="305" spans="1:25" s="109" customFormat="1" x14ac:dyDescent="0.2">
      <c r="A305" s="104"/>
      <c r="B305" s="107"/>
      <c r="C305" s="108"/>
      <c r="D305" s="108"/>
      <c r="E305" s="104"/>
      <c r="F305" s="104"/>
      <c r="G305" s="104"/>
      <c r="H305" s="104"/>
      <c r="I305" s="104"/>
      <c r="J305" s="104"/>
      <c r="K305" s="104"/>
      <c r="L305" s="104"/>
      <c r="M305" s="104"/>
      <c r="N305" s="104"/>
      <c r="O305" s="104"/>
      <c r="P305" s="104"/>
      <c r="Q305" s="104"/>
      <c r="R305" s="104"/>
      <c r="S305" s="104"/>
      <c r="T305" s="104"/>
      <c r="U305" s="104"/>
      <c r="V305" s="104"/>
      <c r="W305" s="104"/>
      <c r="X305" s="104"/>
      <c r="Y305" s="104"/>
    </row>
    <row r="306" spans="1:25" s="109" customFormat="1" x14ac:dyDescent="0.2">
      <c r="A306" s="104"/>
      <c r="B306" s="107"/>
      <c r="C306" s="108"/>
      <c r="D306" s="108"/>
      <c r="E306" s="104"/>
      <c r="F306" s="104"/>
      <c r="G306" s="104"/>
      <c r="H306" s="104"/>
      <c r="I306" s="104"/>
      <c r="J306" s="104"/>
      <c r="K306" s="104"/>
      <c r="L306" s="104"/>
      <c r="M306" s="104"/>
      <c r="N306" s="104"/>
      <c r="O306" s="104"/>
      <c r="P306" s="104"/>
      <c r="Q306" s="104"/>
      <c r="R306" s="104"/>
      <c r="S306" s="104"/>
      <c r="T306" s="104"/>
      <c r="U306" s="104"/>
      <c r="V306" s="104"/>
      <c r="W306" s="104"/>
      <c r="X306" s="104"/>
      <c r="Y306" s="104"/>
    </row>
  </sheetData>
  <sheetProtection sheet="1" objects="1" scenarios="1"/>
  <mergeCells count="9">
    <mergeCell ref="F7:G8"/>
    <mergeCell ref="A4:D5"/>
    <mergeCell ref="A38:D38"/>
    <mergeCell ref="A7:D7"/>
    <mergeCell ref="A8:D8"/>
    <mergeCell ref="A12:D12"/>
    <mergeCell ref="A28:D28"/>
    <mergeCell ref="C17:D17"/>
    <mergeCell ref="C18:D18"/>
  </mergeCells>
  <pageMargins left="0.7" right="0.7" top="0.5" bottom="0.5" header="0.3" footer="0.3"/>
  <pageSetup scale="95" firstPageNumber="17" fitToHeight="0" orientation="portrait" useFirstPageNumber="1" r:id="rId1"/>
  <headerFooter>
    <oddFooter>&amp;C&amp;"Aptos Narrow,Regular"&amp;K000000&amp;P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908F1-C5BA-BE4F-87B7-0C67054AA49A}">
  <sheetPr codeName="Sheet26">
    <pageSetUpPr fitToPage="1"/>
  </sheetPr>
  <dimension ref="A1:W35"/>
  <sheetViews>
    <sheetView view="pageBreakPreview" zoomScale="150" zoomScaleNormal="80" zoomScaleSheetLayoutView="150" workbookViewId="0">
      <selection activeCell="F1" sqref="F1:G1"/>
    </sheetView>
  </sheetViews>
  <sheetFormatPr baseColWidth="10" defaultColWidth="8.83203125" defaultRowHeight="15" x14ac:dyDescent="0.2"/>
  <cols>
    <col min="1" max="1" width="37.6640625" style="1" customWidth="1"/>
    <col min="2" max="2" width="30.83203125" style="3" customWidth="1"/>
    <col min="3" max="3" width="17.1640625" style="4" customWidth="1"/>
    <col min="4" max="4" width="8.83203125" style="1" customWidth="1"/>
    <col min="5" max="5" width="18.6640625" style="1" hidden="1" customWidth="1"/>
    <col min="6" max="23" width="8.83203125" style="1"/>
  </cols>
  <sheetData>
    <row r="1" spans="1:5" x14ac:dyDescent="0.2">
      <c r="C1" s="309" t="str">
        <f>UpDate</f>
        <v>9/12/2025_Rev 1709</v>
      </c>
    </row>
    <row r="2" spans="1:5" x14ac:dyDescent="0.2">
      <c r="C2" s="74"/>
    </row>
    <row r="3" spans="1:5" x14ac:dyDescent="0.2">
      <c r="C3" s="72"/>
    </row>
    <row r="4" spans="1:5" ht="15" customHeight="1" x14ac:dyDescent="0.2">
      <c r="A4" s="241" t="str">
        <f>IF(PriceCode="BMM","Wholesale Price List","Retail Price List")</f>
        <v>Wholesale Price List</v>
      </c>
      <c r="B4" s="241"/>
      <c r="C4" s="241"/>
    </row>
    <row r="5" spans="1:5" ht="15" customHeight="1" x14ac:dyDescent="0.2">
      <c r="A5" s="241"/>
      <c r="B5" s="241"/>
      <c r="C5" s="241"/>
    </row>
    <row r="6" spans="1:5" x14ac:dyDescent="0.2">
      <c r="C6" s="72" t="str">
        <f>PriceCode</f>
        <v>BMM</v>
      </c>
    </row>
    <row r="7" spans="1:5" ht="35" customHeight="1" x14ac:dyDescent="0.2">
      <c r="A7" s="242" t="s">
        <v>1187</v>
      </c>
      <c r="B7" s="242"/>
      <c r="C7" s="242"/>
      <c r="E7" s="259" t="s">
        <v>694</v>
      </c>
    </row>
    <row r="8" spans="1:5" ht="17.5" customHeight="1" x14ac:dyDescent="0.2">
      <c r="A8" s="235"/>
      <c r="B8" s="235"/>
      <c r="C8" s="235"/>
      <c r="E8" s="259"/>
    </row>
    <row r="9" spans="1:5" s="1" customFormat="1" ht="55" customHeight="1" x14ac:dyDescent="0.15">
      <c r="A9" s="114" t="s">
        <v>33</v>
      </c>
      <c r="B9" s="114" t="s">
        <v>0</v>
      </c>
      <c r="C9" s="115" t="s">
        <v>1189</v>
      </c>
      <c r="E9" s="115" t="s">
        <v>1195</v>
      </c>
    </row>
    <row r="10" spans="1:5" s="1" customFormat="1" ht="7" customHeight="1" x14ac:dyDescent="0.15">
      <c r="A10" s="6"/>
      <c r="B10" s="9"/>
      <c r="C10" s="9"/>
    </row>
    <row r="12" spans="1:5" s="1" customFormat="1" ht="14" x14ac:dyDescent="0.15">
      <c r="A12" s="180" t="s">
        <v>1188</v>
      </c>
      <c r="B12" s="3"/>
      <c r="C12" s="4"/>
    </row>
    <row r="13" spans="1:5" s="1" customFormat="1" ht="14" x14ac:dyDescent="0.15">
      <c r="A13" s="35" t="s">
        <v>1190</v>
      </c>
      <c r="B13" s="36" t="s">
        <v>1196</v>
      </c>
      <c r="C13" s="127">
        <f>IF(ISBLANK(E13),"",Multiplier*E13)</f>
        <v>1328</v>
      </c>
      <c r="E13" s="41">
        <v>1328</v>
      </c>
    </row>
    <row r="14" spans="1:5" s="1" customFormat="1" ht="15" customHeight="1" x14ac:dyDescent="0.15">
      <c r="A14" s="35" t="s">
        <v>1191</v>
      </c>
      <c r="B14" s="36" t="s">
        <v>1197</v>
      </c>
      <c r="C14" s="127">
        <f>IF(ISBLANK(E14),"",Multiplier*E14)</f>
        <v>1427</v>
      </c>
      <c r="E14" s="41">
        <v>1427</v>
      </c>
    </row>
    <row r="15" spans="1:5" s="1" customFormat="1" ht="14" x14ac:dyDescent="0.15">
      <c r="A15" s="35" t="s">
        <v>1192</v>
      </c>
      <c r="B15" s="36" t="s">
        <v>1198</v>
      </c>
      <c r="C15" s="127">
        <f>IF(ISBLANK(E15),"",Multiplier*E15)</f>
        <v>1633</v>
      </c>
      <c r="E15" s="41">
        <v>1633</v>
      </c>
    </row>
    <row r="16" spans="1:5" s="1" customFormat="1" ht="14" x14ac:dyDescent="0.15">
      <c r="B16" s="3"/>
      <c r="C16" s="133"/>
      <c r="E16" s="41"/>
    </row>
    <row r="17" spans="1:5" s="1" customFormat="1" x14ac:dyDescent="0.15">
      <c r="A17" s="235" t="s">
        <v>1194</v>
      </c>
      <c r="B17" s="235"/>
      <c r="C17" s="126">
        <f>IF(ISBLANK(E17),"",Multiplier*E17)</f>
        <v>16</v>
      </c>
      <c r="E17" s="41">
        <v>16</v>
      </c>
    </row>
    <row r="18" spans="1:5" s="1" customFormat="1" x14ac:dyDescent="0.15">
      <c r="A18" s="235" t="s">
        <v>1193</v>
      </c>
      <c r="B18" s="235"/>
      <c r="C18" s="126">
        <f>IF(ISBLANK(E18),"",Multiplier*E18)</f>
        <v>16</v>
      </c>
      <c r="E18" s="41">
        <v>16</v>
      </c>
    </row>
    <row r="19" spans="1:5" s="1" customFormat="1" ht="14" x14ac:dyDescent="0.15">
      <c r="A19" s="111"/>
      <c r="B19" s="3"/>
      <c r="C19" s="4"/>
    </row>
    <row r="35" spans="3:3" x14ac:dyDescent="0.2">
      <c r="C35" s="4" t="str">
        <f>IF(ISBLANK(E35),"",Multiplier*E35)</f>
        <v/>
      </c>
    </row>
  </sheetData>
  <sheetProtection sheet="1" objects="1" scenarios="1"/>
  <mergeCells count="6">
    <mergeCell ref="A18:B18"/>
    <mergeCell ref="A17:B17"/>
    <mergeCell ref="E7:E8"/>
    <mergeCell ref="A4:C5"/>
    <mergeCell ref="A7:C7"/>
    <mergeCell ref="A8:C8"/>
  </mergeCells>
  <pageMargins left="0.7" right="0.7" top="0.5" bottom="0.5" header="0.3" footer="0.3"/>
  <pageSetup scale="99" firstPageNumber="18" fitToHeight="0" orientation="portrait" useFirstPageNumber="1" r:id="rId1"/>
  <headerFooter>
    <oddFooter>&amp;C&amp;"Aptos Narrow,Regular"&amp;K000000&amp;P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6B817-8AA8-4D99-B71F-BB9F05CAFBD3}">
  <sheetPr codeName="Sheet12">
    <pageSetUpPr fitToPage="1"/>
  </sheetPr>
  <dimension ref="A1:I65"/>
  <sheetViews>
    <sheetView view="pageBreakPreview" zoomScale="150" zoomScaleNormal="60" zoomScaleSheetLayoutView="150" workbookViewId="0">
      <selection activeCell="F1" sqref="F1:G1"/>
    </sheetView>
  </sheetViews>
  <sheetFormatPr baseColWidth="10" defaultColWidth="8.83203125" defaultRowHeight="15" x14ac:dyDescent="0.2"/>
  <cols>
    <col min="1" max="1" width="30.6640625" customWidth="1"/>
    <col min="2" max="2" width="24.6640625" customWidth="1"/>
    <col min="3" max="5" width="16.6640625" style="86" customWidth="1"/>
    <col min="6" max="6" width="0" hidden="1" customWidth="1"/>
    <col min="7" max="9" width="17" hidden="1" customWidth="1"/>
    <col min="10" max="10" width="20.5" customWidth="1"/>
  </cols>
  <sheetData>
    <row r="1" spans="1:9" x14ac:dyDescent="0.2">
      <c r="A1" s="1"/>
      <c r="B1" s="3"/>
      <c r="C1" s="74"/>
      <c r="E1" s="309" t="str">
        <f>UpDate</f>
        <v>9/12/2025_Rev 1709</v>
      </c>
    </row>
    <row r="2" spans="1:9" x14ac:dyDescent="0.2">
      <c r="A2" s="1"/>
      <c r="B2" s="3"/>
      <c r="C2" s="74"/>
      <c r="D2" s="74"/>
      <c r="E2" s="73"/>
    </row>
    <row r="3" spans="1:9" x14ac:dyDescent="0.2">
      <c r="A3" s="1"/>
      <c r="B3" s="3"/>
      <c r="C3" s="74"/>
      <c r="D3" s="72"/>
      <c r="E3" s="72"/>
    </row>
    <row r="4" spans="1:9" x14ac:dyDescent="0.2">
      <c r="A4" s="241" t="str">
        <f>IF(PriceCode="BMM","Wholesale Price List","Retail Price List")</f>
        <v>Wholesale Price List</v>
      </c>
      <c r="B4" s="241"/>
      <c r="C4" s="241"/>
      <c r="D4" s="241"/>
      <c r="E4" s="241"/>
    </row>
    <row r="5" spans="1:9" x14ac:dyDescent="0.2">
      <c r="A5" s="241"/>
      <c r="B5" s="241"/>
      <c r="C5" s="241"/>
      <c r="D5" s="241"/>
      <c r="E5" s="241"/>
    </row>
    <row r="6" spans="1:9" x14ac:dyDescent="0.2">
      <c r="A6" s="1"/>
      <c r="B6" s="3"/>
      <c r="C6" s="74"/>
      <c r="E6" s="72" t="str">
        <f>PriceCode</f>
        <v>BMM</v>
      </c>
    </row>
    <row r="7" spans="1:9" ht="35" customHeight="1" x14ac:dyDescent="0.2">
      <c r="A7" s="242" t="s">
        <v>431</v>
      </c>
      <c r="B7" s="242"/>
      <c r="C7" s="242"/>
      <c r="D7" s="242"/>
      <c r="E7" s="242"/>
      <c r="G7" s="259" t="s">
        <v>694</v>
      </c>
      <c r="H7" s="277"/>
      <c r="I7" s="277"/>
    </row>
    <row r="8" spans="1:9" ht="10" customHeight="1" x14ac:dyDescent="0.2">
      <c r="A8" s="7"/>
      <c r="B8" s="8"/>
      <c r="C8" s="85"/>
      <c r="D8" s="85"/>
      <c r="E8" s="85"/>
      <c r="G8" s="260"/>
      <c r="H8" s="277"/>
      <c r="I8" s="277"/>
    </row>
    <row r="9" spans="1:9" ht="105" customHeight="1" x14ac:dyDescent="0.2">
      <c r="A9" s="114" t="s">
        <v>33</v>
      </c>
      <c r="B9" s="114" t="s">
        <v>0</v>
      </c>
      <c r="C9" s="115" t="s">
        <v>378</v>
      </c>
      <c r="D9" s="115" t="s">
        <v>716</v>
      </c>
      <c r="E9" s="115" t="s">
        <v>715</v>
      </c>
      <c r="G9" s="24" t="s">
        <v>378</v>
      </c>
      <c r="H9" s="24" t="s">
        <v>379</v>
      </c>
      <c r="I9" s="24" t="s">
        <v>377</v>
      </c>
    </row>
    <row r="10" spans="1:9" x14ac:dyDescent="0.2">
      <c r="A10" s="1"/>
      <c r="B10" s="3"/>
      <c r="C10" s="84"/>
      <c r="D10" s="84"/>
      <c r="E10" s="84"/>
    </row>
    <row r="11" spans="1:9" ht="16" thickBot="1" x14ac:dyDescent="0.25">
      <c r="A11" s="121" t="s">
        <v>113</v>
      </c>
      <c r="B11" s="3"/>
      <c r="C11" s="84"/>
      <c r="D11" s="84"/>
      <c r="E11" s="84"/>
    </row>
    <row r="12" spans="1:9" x14ac:dyDescent="0.2">
      <c r="A12" s="34" t="s">
        <v>380</v>
      </c>
      <c r="B12" s="36" t="s">
        <v>116</v>
      </c>
      <c r="C12" s="127">
        <f>IF(ISBLANK(G12),"",Multiplier*G12)</f>
        <v>282</v>
      </c>
      <c r="D12" s="127">
        <f>IF(ISBLANK(H12),"",Multiplier*H12)</f>
        <v>303</v>
      </c>
      <c r="E12" s="127">
        <f>IF(ISBLANK(I12),"",Multiplier*I12)</f>
        <v>323</v>
      </c>
      <c r="G12" s="33">
        <v>282</v>
      </c>
      <c r="H12" s="33">
        <v>303</v>
      </c>
      <c r="I12" s="33">
        <v>323</v>
      </c>
    </row>
    <row r="13" spans="1:9" x14ac:dyDescent="0.2">
      <c r="A13" s="1"/>
      <c r="B13" s="3"/>
      <c r="C13" s="92"/>
      <c r="D13" s="92"/>
      <c r="E13" s="92"/>
      <c r="G13" s="21"/>
      <c r="H13" s="21"/>
      <c r="I13" s="21"/>
    </row>
    <row r="14" spans="1:9" ht="16" thickBot="1" x14ac:dyDescent="0.25">
      <c r="A14" s="121" t="s">
        <v>114</v>
      </c>
      <c r="B14" s="3"/>
      <c r="C14" s="92"/>
      <c r="D14" s="92"/>
      <c r="E14" s="92"/>
      <c r="G14" s="21"/>
      <c r="H14" s="21"/>
      <c r="I14" s="21"/>
    </row>
    <row r="15" spans="1:9" x14ac:dyDescent="0.2">
      <c r="A15" s="35" t="s">
        <v>381</v>
      </c>
      <c r="B15" s="36" t="s">
        <v>266</v>
      </c>
      <c r="C15" s="96">
        <f t="shared" ref="C15:C34" si="0">IF(ISBLANK(G15),"",Multiplier*G15)</f>
        <v>194</v>
      </c>
      <c r="D15" s="96">
        <f t="shared" ref="D15:D34" si="1">IF(ISBLANK(H15),"",Multiplier*H15)</f>
        <v>209</v>
      </c>
      <c r="E15" s="96">
        <f t="shared" ref="E15:E34" si="2">IF(ISBLANK(I15),"",Multiplier*I15)</f>
        <v>223</v>
      </c>
      <c r="G15" s="33">
        <v>194</v>
      </c>
      <c r="H15" s="33">
        <v>209</v>
      </c>
      <c r="I15" s="33">
        <v>223</v>
      </c>
    </row>
    <row r="16" spans="1:9" x14ac:dyDescent="0.2">
      <c r="A16" s="1"/>
      <c r="B16" s="3"/>
      <c r="C16" s="92" t="str">
        <f t="shared" si="0"/>
        <v/>
      </c>
      <c r="D16" s="92" t="str">
        <f t="shared" si="1"/>
        <v/>
      </c>
      <c r="E16" s="92" t="str">
        <f t="shared" si="2"/>
        <v/>
      </c>
      <c r="G16" s="21"/>
      <c r="H16" s="21"/>
      <c r="I16" s="21"/>
    </row>
    <row r="17" spans="1:9" ht="16" thickBot="1" x14ac:dyDescent="0.25">
      <c r="A17" s="121" t="s">
        <v>115</v>
      </c>
      <c r="B17" s="3"/>
      <c r="C17" s="92" t="str">
        <f t="shared" si="0"/>
        <v/>
      </c>
      <c r="D17" s="92" t="str">
        <f t="shared" si="1"/>
        <v/>
      </c>
      <c r="E17" s="92" t="str">
        <f t="shared" si="2"/>
        <v/>
      </c>
      <c r="G17" s="21"/>
      <c r="H17" s="21"/>
      <c r="I17" s="21"/>
    </row>
    <row r="18" spans="1:9" x14ac:dyDescent="0.2">
      <c r="A18" s="35" t="s">
        <v>382</v>
      </c>
      <c r="B18" s="36" t="s">
        <v>131</v>
      </c>
      <c r="C18" s="96">
        <f t="shared" si="0"/>
        <v>240</v>
      </c>
      <c r="D18" s="96">
        <f t="shared" si="1"/>
        <v>257</v>
      </c>
      <c r="E18" s="96">
        <f t="shared" si="2"/>
        <v>273</v>
      </c>
      <c r="G18" s="33">
        <v>240</v>
      </c>
      <c r="H18" s="33">
        <v>257</v>
      </c>
      <c r="I18" s="33">
        <v>273</v>
      </c>
    </row>
    <row r="19" spans="1:9" x14ac:dyDescent="0.2">
      <c r="A19" s="1"/>
      <c r="B19" s="3"/>
      <c r="C19" s="92" t="str">
        <f t="shared" si="0"/>
        <v/>
      </c>
      <c r="D19" s="92" t="str">
        <f t="shared" si="1"/>
        <v/>
      </c>
      <c r="E19" s="92" t="str">
        <f t="shared" si="2"/>
        <v/>
      </c>
      <c r="G19" s="21"/>
      <c r="H19" s="21"/>
      <c r="I19" s="21"/>
    </row>
    <row r="20" spans="1:9" ht="16" thickBot="1" x14ac:dyDescent="0.25">
      <c r="A20" s="121" t="s">
        <v>268</v>
      </c>
      <c r="B20" s="3"/>
      <c r="C20" s="92" t="str">
        <f t="shared" si="0"/>
        <v/>
      </c>
      <c r="D20" s="92" t="str">
        <f t="shared" si="1"/>
        <v/>
      </c>
      <c r="E20" s="92" t="str">
        <f t="shared" si="2"/>
        <v/>
      </c>
      <c r="G20" s="21"/>
      <c r="H20" s="21"/>
      <c r="I20" s="21"/>
    </row>
    <row r="21" spans="1:9" x14ac:dyDescent="0.2">
      <c r="A21" s="35" t="s">
        <v>383</v>
      </c>
      <c r="B21" s="36" t="s">
        <v>309</v>
      </c>
      <c r="C21" s="96">
        <f t="shared" si="0"/>
        <v>177</v>
      </c>
      <c r="D21" s="96">
        <f t="shared" si="1"/>
        <v>186</v>
      </c>
      <c r="E21" s="96">
        <f t="shared" si="2"/>
        <v>199</v>
      </c>
      <c r="G21" s="33">
        <v>177</v>
      </c>
      <c r="H21" s="33">
        <v>186</v>
      </c>
      <c r="I21" s="33">
        <v>199</v>
      </c>
    </row>
    <row r="22" spans="1:9" x14ac:dyDescent="0.2">
      <c r="A22" s="35" t="s">
        <v>384</v>
      </c>
      <c r="B22" s="36" t="s">
        <v>310</v>
      </c>
      <c r="C22" s="96">
        <f t="shared" si="0"/>
        <v>195</v>
      </c>
      <c r="D22" s="96">
        <f t="shared" si="1"/>
        <v>210</v>
      </c>
      <c r="E22" s="96">
        <f t="shared" si="2"/>
        <v>221</v>
      </c>
      <c r="G22" s="33">
        <v>195</v>
      </c>
      <c r="H22" s="33">
        <v>210</v>
      </c>
      <c r="I22" s="33">
        <v>221</v>
      </c>
    </row>
    <row r="23" spans="1:9" x14ac:dyDescent="0.2">
      <c r="A23" s="35" t="s">
        <v>385</v>
      </c>
      <c r="B23" s="36" t="s">
        <v>311</v>
      </c>
      <c r="C23" s="96">
        <f t="shared" si="0"/>
        <v>220</v>
      </c>
      <c r="D23" s="96">
        <f t="shared" si="1"/>
        <v>234</v>
      </c>
      <c r="E23" s="96">
        <f t="shared" si="2"/>
        <v>248</v>
      </c>
      <c r="G23" s="33">
        <v>220</v>
      </c>
      <c r="H23" s="33">
        <v>234</v>
      </c>
      <c r="I23" s="33">
        <v>248</v>
      </c>
    </row>
    <row r="24" spans="1:9" x14ac:dyDescent="0.2">
      <c r="A24" s="35" t="s">
        <v>386</v>
      </c>
      <c r="B24" s="36" t="s">
        <v>312</v>
      </c>
      <c r="C24" s="96">
        <f t="shared" si="0"/>
        <v>246</v>
      </c>
      <c r="D24" s="96">
        <f t="shared" si="1"/>
        <v>262</v>
      </c>
      <c r="E24" s="96">
        <f t="shared" si="2"/>
        <v>271</v>
      </c>
      <c r="G24" s="33">
        <v>246</v>
      </c>
      <c r="H24" s="33">
        <v>262</v>
      </c>
      <c r="I24" s="33">
        <v>271</v>
      </c>
    </row>
    <row r="25" spans="1:9" x14ac:dyDescent="0.2">
      <c r="A25" s="35" t="s">
        <v>387</v>
      </c>
      <c r="B25" s="36" t="s">
        <v>313</v>
      </c>
      <c r="C25" s="96">
        <f t="shared" si="0"/>
        <v>271</v>
      </c>
      <c r="D25" s="96">
        <f t="shared" si="1"/>
        <v>289</v>
      </c>
      <c r="E25" s="96">
        <f t="shared" si="2"/>
        <v>307</v>
      </c>
      <c r="G25" s="33">
        <v>271</v>
      </c>
      <c r="H25" s="33">
        <v>289</v>
      </c>
      <c r="I25" s="33">
        <v>307</v>
      </c>
    </row>
    <row r="26" spans="1:9" x14ac:dyDescent="0.2">
      <c r="A26" s="35" t="s">
        <v>388</v>
      </c>
      <c r="B26" s="36" t="s">
        <v>314</v>
      </c>
      <c r="C26" s="96">
        <f t="shared" si="0"/>
        <v>297</v>
      </c>
      <c r="D26" s="96">
        <f t="shared" si="1"/>
        <v>317</v>
      </c>
      <c r="E26" s="96">
        <f t="shared" si="2"/>
        <v>336</v>
      </c>
      <c r="G26" s="33">
        <v>297</v>
      </c>
      <c r="H26" s="33">
        <v>317</v>
      </c>
      <c r="I26" s="33">
        <v>336</v>
      </c>
    </row>
    <row r="27" spans="1:9" x14ac:dyDescent="0.2">
      <c r="A27" s="1"/>
      <c r="B27" s="3"/>
      <c r="C27" s="92" t="str">
        <f t="shared" si="0"/>
        <v/>
      </c>
      <c r="D27" s="92" t="str">
        <f t="shared" si="1"/>
        <v/>
      </c>
      <c r="E27" s="92" t="str">
        <f t="shared" si="2"/>
        <v/>
      </c>
      <c r="G27" s="21"/>
      <c r="H27" s="21"/>
      <c r="I27" s="21"/>
    </row>
    <row r="28" spans="1:9" ht="16" thickBot="1" x14ac:dyDescent="0.25">
      <c r="A28" s="121" t="s">
        <v>281</v>
      </c>
      <c r="B28" s="3"/>
      <c r="C28" s="92" t="str">
        <f t="shared" si="0"/>
        <v/>
      </c>
      <c r="D28" s="92" t="str">
        <f t="shared" si="1"/>
        <v/>
      </c>
      <c r="E28" s="92" t="str">
        <f t="shared" si="2"/>
        <v/>
      </c>
      <c r="G28" s="21"/>
      <c r="H28" s="21"/>
      <c r="I28" s="21"/>
    </row>
    <row r="29" spans="1:9" x14ac:dyDescent="0.2">
      <c r="A29" s="35" t="s">
        <v>389</v>
      </c>
      <c r="B29" s="36" t="s">
        <v>315</v>
      </c>
      <c r="C29" s="96">
        <f t="shared" si="0"/>
        <v>315</v>
      </c>
      <c r="D29" s="96">
        <f t="shared" si="1"/>
        <v>336</v>
      </c>
      <c r="E29" s="96">
        <f t="shared" si="2"/>
        <v>356</v>
      </c>
      <c r="G29" s="33">
        <v>315</v>
      </c>
      <c r="H29" s="33">
        <v>336</v>
      </c>
      <c r="I29" s="33">
        <v>356</v>
      </c>
    </row>
    <row r="30" spans="1:9" x14ac:dyDescent="0.2">
      <c r="A30" s="35" t="s">
        <v>394</v>
      </c>
      <c r="B30" s="36" t="s">
        <v>395</v>
      </c>
      <c r="C30" s="96">
        <f t="shared" si="0"/>
        <v>345</v>
      </c>
      <c r="D30" s="96">
        <f t="shared" si="1"/>
        <v>369</v>
      </c>
      <c r="E30" s="96">
        <f t="shared" si="2"/>
        <v>391</v>
      </c>
      <c r="G30" s="33">
        <v>345</v>
      </c>
      <c r="H30" s="33">
        <v>369</v>
      </c>
      <c r="I30" s="33">
        <v>391</v>
      </c>
    </row>
    <row r="31" spans="1:9" x14ac:dyDescent="0.2">
      <c r="A31" s="35" t="s">
        <v>390</v>
      </c>
      <c r="B31" s="36" t="s">
        <v>317</v>
      </c>
      <c r="C31" s="96">
        <f t="shared" si="0"/>
        <v>325</v>
      </c>
      <c r="D31" s="96">
        <f t="shared" si="1"/>
        <v>348</v>
      </c>
      <c r="E31" s="96">
        <f t="shared" si="2"/>
        <v>370</v>
      </c>
      <c r="G31" s="33">
        <v>325</v>
      </c>
      <c r="H31" s="33">
        <v>348</v>
      </c>
      <c r="I31" s="33">
        <v>370</v>
      </c>
    </row>
    <row r="32" spans="1:9" x14ac:dyDescent="0.2">
      <c r="A32" s="35" t="s">
        <v>391</v>
      </c>
      <c r="B32" s="36" t="s">
        <v>318</v>
      </c>
      <c r="C32" s="96">
        <f t="shared" si="0"/>
        <v>369</v>
      </c>
      <c r="D32" s="96">
        <f t="shared" si="1"/>
        <v>394</v>
      </c>
      <c r="E32" s="96">
        <f t="shared" si="2"/>
        <v>418</v>
      </c>
      <c r="G32" s="33">
        <v>369</v>
      </c>
      <c r="H32" s="33">
        <v>394</v>
      </c>
      <c r="I32" s="33">
        <v>418</v>
      </c>
    </row>
    <row r="33" spans="1:9" x14ac:dyDescent="0.2">
      <c r="A33" s="35" t="s">
        <v>392</v>
      </c>
      <c r="B33" s="36" t="s">
        <v>319</v>
      </c>
      <c r="C33" s="96">
        <f t="shared" si="0"/>
        <v>369</v>
      </c>
      <c r="D33" s="96">
        <f t="shared" si="1"/>
        <v>394</v>
      </c>
      <c r="E33" s="96">
        <f t="shared" si="2"/>
        <v>403</v>
      </c>
      <c r="G33" s="33">
        <v>369</v>
      </c>
      <c r="H33" s="33">
        <v>394</v>
      </c>
      <c r="I33" s="33">
        <v>403</v>
      </c>
    </row>
    <row r="34" spans="1:9" x14ac:dyDescent="0.2">
      <c r="A34" s="35" t="s">
        <v>393</v>
      </c>
      <c r="B34" s="36" t="s">
        <v>320</v>
      </c>
      <c r="C34" s="96">
        <f t="shared" si="0"/>
        <v>392</v>
      </c>
      <c r="D34" s="96">
        <f t="shared" si="1"/>
        <v>418</v>
      </c>
      <c r="E34" s="96">
        <f t="shared" si="2"/>
        <v>443</v>
      </c>
      <c r="G34" s="33">
        <v>392</v>
      </c>
      <c r="H34" s="33">
        <v>418</v>
      </c>
      <c r="I34" s="33">
        <v>443</v>
      </c>
    </row>
    <row r="35" spans="1:9" x14ac:dyDescent="0.2">
      <c r="A35" s="1"/>
      <c r="B35" s="3"/>
      <c r="C35" s="92"/>
      <c r="D35" s="92"/>
      <c r="E35" s="92"/>
    </row>
    <row r="36" spans="1:9" x14ac:dyDescent="0.2">
      <c r="A36" s="235" t="s">
        <v>742</v>
      </c>
      <c r="B36" s="235"/>
      <c r="C36" s="92">
        <f>IF(ISBLANK(G36),"",Multiplier*G36)</f>
        <v>20</v>
      </c>
      <c r="D36" s="92"/>
      <c r="E36" s="92"/>
      <c r="G36" s="21">
        <v>20</v>
      </c>
    </row>
    <row r="37" spans="1:9" ht="15" customHeight="1" x14ac:dyDescent="0.2">
      <c r="A37" s="1"/>
      <c r="B37" s="3"/>
      <c r="C37" s="92"/>
      <c r="D37" s="92"/>
      <c r="E37" s="92"/>
    </row>
    <row r="41" spans="1:9" x14ac:dyDescent="0.2">
      <c r="C41" s="93"/>
      <c r="D41" s="93"/>
      <c r="E41" s="93"/>
    </row>
    <row r="65" spans="4:4" x14ac:dyDescent="0.2">
      <c r="D65" s="86" t="str">
        <f>IF(ISBLANK(G65),"",Multiplier*G65)</f>
        <v/>
      </c>
    </row>
  </sheetData>
  <sheetProtection sheet="1" objects="1" scenarios="1"/>
  <mergeCells count="4">
    <mergeCell ref="G7:I8"/>
    <mergeCell ref="A36:B36"/>
    <mergeCell ref="A7:E7"/>
    <mergeCell ref="A4:E5"/>
  </mergeCells>
  <pageMargins left="0.7" right="0.7" top="0.5" bottom="0.5" header="0.3" footer="0.3"/>
  <pageSetup scale="81" firstPageNumber="20" fitToHeight="0" orientation="portrait" useFirstPageNumber="1" r:id="rId1"/>
  <headerFooter>
    <oddFooter>&amp;C&amp;"Aptos Narrow,Regular"&amp;K000000&amp;P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EA52F-FA11-134E-8F9E-EAFC0633D7D2}">
  <sheetPr codeName="Sheet37">
    <pageSetUpPr fitToPage="1"/>
  </sheetPr>
  <dimension ref="A1:G29"/>
  <sheetViews>
    <sheetView view="pageBreakPreview" zoomScale="150" zoomScaleNormal="100" zoomScaleSheetLayoutView="150" workbookViewId="0">
      <selection activeCell="F1" sqref="F1:G1"/>
    </sheetView>
  </sheetViews>
  <sheetFormatPr baseColWidth="10" defaultColWidth="8.83203125" defaultRowHeight="15" x14ac:dyDescent="0.2"/>
  <cols>
    <col min="1" max="1" width="30.6640625" customWidth="1"/>
    <col min="2" max="2" width="24.6640625" customWidth="1"/>
    <col min="3" max="3" width="23.5" customWidth="1"/>
    <col min="4" max="4" width="16.6640625" customWidth="1"/>
    <col min="6" max="7" width="0" hidden="1" customWidth="1"/>
    <col min="8" max="8" width="17" customWidth="1"/>
    <col min="9" max="9" width="20.5" customWidth="1"/>
  </cols>
  <sheetData>
    <row r="1" spans="1:7" x14ac:dyDescent="0.2">
      <c r="A1" s="1"/>
      <c r="B1" s="3"/>
      <c r="C1" s="74"/>
      <c r="D1" s="309" t="str">
        <f>UpDate</f>
        <v>9/12/2025_Rev 1709</v>
      </c>
    </row>
    <row r="2" spans="1:7" x14ac:dyDescent="0.2">
      <c r="A2" s="1"/>
      <c r="B2" s="3"/>
      <c r="C2" s="74"/>
      <c r="D2" s="74"/>
    </row>
    <row r="3" spans="1:7" x14ac:dyDescent="0.2">
      <c r="A3" s="1"/>
      <c r="B3" s="3"/>
      <c r="C3" s="74"/>
      <c r="D3" s="72"/>
    </row>
    <row r="4" spans="1:7" ht="15" customHeight="1" x14ac:dyDescent="0.2">
      <c r="A4" s="241" t="str">
        <f>IF(PriceCode="BMM","Wholesale Price List","Retail Price List")</f>
        <v>Wholesale Price List</v>
      </c>
      <c r="B4" s="241"/>
      <c r="C4" s="241"/>
      <c r="D4" s="241"/>
    </row>
    <row r="5" spans="1:7" ht="15" customHeight="1" x14ac:dyDescent="0.2">
      <c r="A5" s="241"/>
      <c r="B5" s="241"/>
      <c r="C5" s="241"/>
      <c r="D5" s="241"/>
    </row>
    <row r="6" spans="1:7" x14ac:dyDescent="0.2">
      <c r="A6" s="1"/>
      <c r="B6" s="3"/>
      <c r="C6" s="74"/>
      <c r="D6" s="72" t="str">
        <f>PriceCode</f>
        <v>BMM</v>
      </c>
    </row>
    <row r="7" spans="1:7" ht="35" customHeight="1" x14ac:dyDescent="0.2">
      <c r="A7" s="242" t="s">
        <v>432</v>
      </c>
      <c r="B7" s="242"/>
      <c r="C7" s="242"/>
      <c r="D7" s="242"/>
    </row>
    <row r="8" spans="1:7" x14ac:dyDescent="0.2">
      <c r="A8" s="235" t="s">
        <v>738</v>
      </c>
      <c r="B8" s="235"/>
      <c r="C8" s="235"/>
      <c r="D8" s="235"/>
    </row>
    <row r="9" spans="1:7" x14ac:dyDescent="0.2">
      <c r="A9" s="235" t="s">
        <v>376</v>
      </c>
      <c r="B9" s="235"/>
      <c r="C9" s="235"/>
      <c r="D9" s="235"/>
    </row>
    <row r="10" spans="1:7" ht="14" customHeight="1" x14ac:dyDescent="0.2">
      <c r="A10" s="6"/>
      <c r="B10" s="9"/>
      <c r="C10" s="87"/>
      <c r="D10" s="87"/>
    </row>
    <row r="11" spans="1:7" ht="70" customHeight="1" x14ac:dyDescent="0.2">
      <c r="A11" s="114" t="s">
        <v>33</v>
      </c>
      <c r="B11" s="114" t="s">
        <v>0</v>
      </c>
      <c r="C11" s="115" t="s">
        <v>728</v>
      </c>
      <c r="D11" s="115" t="s">
        <v>1</v>
      </c>
      <c r="F11" s="2" t="s">
        <v>433</v>
      </c>
      <c r="G11" s="2" t="s">
        <v>1</v>
      </c>
    </row>
    <row r="12" spans="1:7" ht="10" customHeight="1" x14ac:dyDescent="0.2">
      <c r="A12" s="6"/>
      <c r="B12" s="9"/>
      <c r="C12" s="87"/>
      <c r="D12" s="87" t="s">
        <v>434</v>
      </c>
    </row>
    <row r="13" spans="1:7" ht="16" thickBot="1" x14ac:dyDescent="0.25">
      <c r="A13" s="121" t="s">
        <v>113</v>
      </c>
      <c r="B13" s="3"/>
      <c r="C13" s="84"/>
      <c r="D13" s="84"/>
    </row>
    <row r="14" spans="1:7" x14ac:dyDescent="0.2">
      <c r="A14" s="35" t="s">
        <v>333</v>
      </c>
      <c r="B14" s="36" t="s">
        <v>116</v>
      </c>
      <c r="C14" s="127">
        <f>IF(ISBLANK(F14),"",Multiplier*F14)</f>
        <v>427</v>
      </c>
      <c r="D14" s="127">
        <f>IF(ISBLANK(G14),"",Multiplier*G14)</f>
        <v>450</v>
      </c>
      <c r="F14" s="33">
        <v>427</v>
      </c>
      <c r="G14" s="33">
        <v>450</v>
      </c>
    </row>
    <row r="15" spans="1:7" x14ac:dyDescent="0.2">
      <c r="A15" s="1"/>
      <c r="B15" s="3"/>
      <c r="C15" s="92"/>
      <c r="D15" s="92"/>
      <c r="F15" s="21"/>
      <c r="G15" s="21"/>
    </row>
    <row r="16" spans="1:7" ht="16" thickBot="1" x14ac:dyDescent="0.25">
      <c r="A16" s="121" t="s">
        <v>114</v>
      </c>
      <c r="B16" s="3"/>
      <c r="C16" s="92"/>
      <c r="D16" s="92"/>
      <c r="F16" s="21"/>
      <c r="G16" s="21"/>
    </row>
    <row r="17" spans="1:7" x14ac:dyDescent="0.2">
      <c r="A17" s="35" t="s">
        <v>323</v>
      </c>
      <c r="B17" s="36" t="s">
        <v>266</v>
      </c>
      <c r="C17" s="127">
        <f t="shared" ref="C17:D29" si="0">IF(ISBLANK(F17),"",Multiplier*F17)</f>
        <v>278</v>
      </c>
      <c r="D17" s="127">
        <f t="shared" si="0"/>
        <v>294</v>
      </c>
      <c r="F17" s="33">
        <v>278</v>
      </c>
      <c r="G17" s="33">
        <v>294</v>
      </c>
    </row>
    <row r="18" spans="1:7" x14ac:dyDescent="0.2">
      <c r="A18" s="1"/>
      <c r="B18" s="3"/>
      <c r="C18" s="92" t="str">
        <f t="shared" si="0"/>
        <v/>
      </c>
      <c r="D18" s="92" t="str">
        <f t="shared" si="0"/>
        <v/>
      </c>
      <c r="F18" s="21"/>
      <c r="G18" s="21"/>
    </row>
    <row r="19" spans="1:7" ht="16" thickBot="1" x14ac:dyDescent="0.25">
      <c r="A19" s="121" t="s">
        <v>115</v>
      </c>
      <c r="B19" s="3"/>
      <c r="C19" s="92" t="str">
        <f t="shared" si="0"/>
        <v/>
      </c>
      <c r="D19" s="92" t="str">
        <f t="shared" si="0"/>
        <v/>
      </c>
      <c r="F19" s="21"/>
      <c r="G19" s="21"/>
    </row>
    <row r="20" spans="1:7" x14ac:dyDescent="0.2">
      <c r="A20" s="35" t="s">
        <v>324</v>
      </c>
      <c r="B20" s="36" t="s">
        <v>325</v>
      </c>
      <c r="C20" s="127">
        <f t="shared" si="0"/>
        <v>332</v>
      </c>
      <c r="D20" s="127">
        <f t="shared" si="0"/>
        <v>350</v>
      </c>
      <c r="F20" s="33">
        <v>332</v>
      </c>
      <c r="G20" s="33">
        <v>350</v>
      </c>
    </row>
    <row r="21" spans="1:7" x14ac:dyDescent="0.2">
      <c r="A21" s="1"/>
      <c r="B21" s="3"/>
      <c r="C21" s="92" t="str">
        <f t="shared" si="0"/>
        <v/>
      </c>
      <c r="D21" s="92" t="str">
        <f t="shared" si="0"/>
        <v/>
      </c>
      <c r="F21" s="21"/>
      <c r="G21" s="21"/>
    </row>
    <row r="22" spans="1:7" ht="16" thickBot="1" x14ac:dyDescent="0.25">
      <c r="A22" s="121" t="s">
        <v>268</v>
      </c>
      <c r="B22" s="3"/>
      <c r="C22" s="92" t="str">
        <f t="shared" si="0"/>
        <v/>
      </c>
      <c r="D22" s="92" t="str">
        <f t="shared" si="0"/>
        <v/>
      </c>
      <c r="F22" s="21"/>
      <c r="G22" s="21"/>
    </row>
    <row r="23" spans="1:7" x14ac:dyDescent="0.2">
      <c r="A23" s="35" t="s">
        <v>326</v>
      </c>
      <c r="B23" s="36" t="s">
        <v>309</v>
      </c>
      <c r="C23" s="96">
        <f t="shared" si="0"/>
        <v>275</v>
      </c>
      <c r="D23" s="96">
        <f t="shared" si="0"/>
        <v>287</v>
      </c>
      <c r="F23" s="33">
        <v>275</v>
      </c>
      <c r="G23" s="33">
        <v>287</v>
      </c>
    </row>
    <row r="24" spans="1:7" x14ac:dyDescent="0.2">
      <c r="A24" s="35" t="s">
        <v>327</v>
      </c>
      <c r="B24" s="36" t="s">
        <v>310</v>
      </c>
      <c r="C24" s="96">
        <f t="shared" si="0"/>
        <v>314</v>
      </c>
      <c r="D24" s="96">
        <f t="shared" si="0"/>
        <v>327</v>
      </c>
      <c r="F24" s="33">
        <v>314</v>
      </c>
      <c r="G24" s="33">
        <v>327</v>
      </c>
    </row>
    <row r="25" spans="1:7" x14ac:dyDescent="0.2">
      <c r="A25" s="35" t="s">
        <v>328</v>
      </c>
      <c r="B25" s="36" t="s">
        <v>311</v>
      </c>
      <c r="C25" s="96">
        <f t="shared" si="0"/>
        <v>351</v>
      </c>
      <c r="D25" s="96">
        <f t="shared" si="0"/>
        <v>370</v>
      </c>
      <c r="F25" s="33">
        <v>351</v>
      </c>
      <c r="G25" s="33">
        <v>370</v>
      </c>
    </row>
    <row r="26" spans="1:7" x14ac:dyDescent="0.2">
      <c r="A26" s="35" t="s">
        <v>329</v>
      </c>
      <c r="B26" s="36" t="s">
        <v>312</v>
      </c>
      <c r="C26" s="96">
        <f t="shared" si="0"/>
        <v>394</v>
      </c>
      <c r="D26" s="96">
        <f t="shared" si="0"/>
        <v>415</v>
      </c>
      <c r="F26" s="33">
        <v>394</v>
      </c>
      <c r="G26" s="33">
        <v>415</v>
      </c>
    </row>
    <row r="27" spans="1:7" x14ac:dyDescent="0.2">
      <c r="A27" s="35" t="s">
        <v>330</v>
      </c>
      <c r="B27" s="36" t="s">
        <v>313</v>
      </c>
      <c r="C27" s="96">
        <f t="shared" si="0"/>
        <v>441</v>
      </c>
      <c r="D27" s="96">
        <f t="shared" si="0"/>
        <v>464</v>
      </c>
      <c r="F27" s="33">
        <v>441</v>
      </c>
      <c r="G27" s="33">
        <v>464</v>
      </c>
    </row>
    <row r="28" spans="1:7" x14ac:dyDescent="0.2">
      <c r="A28" s="35" t="s">
        <v>331</v>
      </c>
      <c r="B28" s="36" t="s">
        <v>314</v>
      </c>
      <c r="C28" s="96">
        <f t="shared" si="0"/>
        <v>487</v>
      </c>
      <c r="D28" s="96">
        <f t="shared" si="0"/>
        <v>513</v>
      </c>
      <c r="F28" s="33">
        <v>487</v>
      </c>
      <c r="G28" s="33">
        <v>513</v>
      </c>
    </row>
    <row r="29" spans="1:7" x14ac:dyDescent="0.2">
      <c r="A29" s="7"/>
      <c r="B29" s="8"/>
      <c r="C29" s="134" t="str">
        <f t="shared" si="0"/>
        <v/>
      </c>
      <c r="D29" s="134" t="str">
        <f t="shared" si="0"/>
        <v/>
      </c>
      <c r="F29" s="20"/>
      <c r="G29" s="20"/>
    </row>
  </sheetData>
  <sheetProtection sheet="1" objects="1" scenarios="1"/>
  <mergeCells count="4">
    <mergeCell ref="A4:D5"/>
    <mergeCell ref="A7:D7"/>
    <mergeCell ref="A8:D8"/>
    <mergeCell ref="A9:D9"/>
  </mergeCells>
  <pageMargins left="0.7" right="0.7" top="0.75" bottom="0.75" header="0.3" footer="0.3"/>
  <pageSetup scale="89" orientation="portrait" horizontalDpi="0" verticalDpi="0"/>
  <headerFooter>
    <oddFooter>&amp;C&amp;"Aptos Narrow,Regular"&amp;12&amp;K000000&amp;P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652FE-C612-214F-92E4-A6F8A59BE19F}">
  <sheetPr codeName="Sheet38">
    <pageSetUpPr fitToPage="1"/>
  </sheetPr>
  <dimension ref="A1:G35"/>
  <sheetViews>
    <sheetView view="pageBreakPreview" zoomScale="150" zoomScaleNormal="100" zoomScaleSheetLayoutView="150" workbookViewId="0">
      <selection activeCell="F1" sqref="F1:G1"/>
    </sheetView>
  </sheetViews>
  <sheetFormatPr baseColWidth="10" defaultColWidth="8.83203125" defaultRowHeight="15" x14ac:dyDescent="0.2"/>
  <cols>
    <col min="1" max="1" width="30.6640625" customWidth="1"/>
    <col min="2" max="2" width="24.6640625" customWidth="1"/>
    <col min="3" max="3" width="23.5" customWidth="1"/>
    <col min="4" max="4" width="16.6640625" customWidth="1"/>
    <col min="6" max="7" width="0" hidden="1" customWidth="1"/>
    <col min="8" max="8" width="17" customWidth="1"/>
    <col min="9" max="9" width="20.5" customWidth="1"/>
  </cols>
  <sheetData>
    <row r="1" spans="1:7" x14ac:dyDescent="0.2">
      <c r="A1" s="1"/>
      <c r="B1" s="3"/>
      <c r="C1" s="74"/>
      <c r="D1" s="309" t="str">
        <f>UpDate</f>
        <v>9/12/2025_Rev 1709</v>
      </c>
    </row>
    <row r="2" spans="1:7" x14ac:dyDescent="0.2">
      <c r="A2" s="1"/>
      <c r="B2" s="3"/>
      <c r="C2" s="74"/>
      <c r="D2" s="74"/>
    </row>
    <row r="3" spans="1:7" x14ac:dyDescent="0.2">
      <c r="A3" s="1"/>
      <c r="B3" s="3"/>
      <c r="C3" s="74"/>
      <c r="D3" s="72"/>
    </row>
    <row r="4" spans="1:7" ht="15" customHeight="1" x14ac:dyDescent="0.2">
      <c r="A4" s="241" t="str">
        <f>IF(PriceCode="BMM","Wholesale Price List","Retail Price List")</f>
        <v>Wholesale Price List</v>
      </c>
      <c r="B4" s="241"/>
      <c r="C4" s="241"/>
      <c r="D4" s="241"/>
    </row>
    <row r="5" spans="1:7" ht="15" customHeight="1" x14ac:dyDescent="0.2">
      <c r="A5" s="241"/>
      <c r="B5" s="241"/>
      <c r="C5" s="241"/>
      <c r="D5" s="241"/>
    </row>
    <row r="6" spans="1:7" x14ac:dyDescent="0.2">
      <c r="A6" s="1"/>
      <c r="B6" s="3"/>
      <c r="C6" s="74"/>
      <c r="D6" s="72" t="str">
        <f>PriceCode</f>
        <v>BMM</v>
      </c>
    </row>
    <row r="7" spans="1:7" ht="35" customHeight="1" x14ac:dyDescent="0.2">
      <c r="A7" s="242" t="s">
        <v>432</v>
      </c>
      <c r="B7" s="242"/>
      <c r="C7" s="242"/>
      <c r="D7" s="242"/>
    </row>
    <row r="8" spans="1:7" x14ac:dyDescent="0.2">
      <c r="A8" s="235" t="s">
        <v>738</v>
      </c>
      <c r="B8" s="235"/>
      <c r="C8" s="235"/>
      <c r="D8" s="235"/>
    </row>
    <row r="9" spans="1:7" x14ac:dyDescent="0.2">
      <c r="A9" s="235" t="s">
        <v>376</v>
      </c>
      <c r="B9" s="235"/>
      <c r="C9" s="235"/>
      <c r="D9" s="235"/>
    </row>
    <row r="10" spans="1:7" ht="14" customHeight="1" x14ac:dyDescent="0.2">
      <c r="A10" s="6"/>
      <c r="B10" s="9"/>
      <c r="C10" s="87"/>
      <c r="D10" s="87"/>
    </row>
    <row r="11" spans="1:7" ht="70" customHeight="1" x14ac:dyDescent="0.2">
      <c r="A11" s="114" t="s">
        <v>33</v>
      </c>
      <c r="B11" s="114" t="s">
        <v>0</v>
      </c>
      <c r="C11" s="115" t="s">
        <v>728</v>
      </c>
      <c r="D11" s="115" t="s">
        <v>1</v>
      </c>
      <c r="F11" s="2" t="s">
        <v>433</v>
      </c>
      <c r="G11" s="2" t="s">
        <v>1</v>
      </c>
    </row>
    <row r="12" spans="1:7" ht="10" customHeight="1" x14ac:dyDescent="0.2">
      <c r="A12" s="6"/>
      <c r="B12" s="9"/>
      <c r="C12" s="87"/>
      <c r="D12" s="87" t="s">
        <v>434</v>
      </c>
    </row>
    <row r="13" spans="1:7" ht="16" thickBot="1" x14ac:dyDescent="0.25">
      <c r="A13" s="121" t="s">
        <v>332</v>
      </c>
      <c r="B13" s="3"/>
      <c r="C13" s="92" t="str">
        <f t="shared" ref="C13:D35" si="0">IF(ISBLANK(F13),"",Multiplier*F13)</f>
        <v/>
      </c>
      <c r="D13" s="92" t="str">
        <f t="shared" si="0"/>
        <v/>
      </c>
      <c r="F13" s="21"/>
      <c r="G13" s="21"/>
    </row>
    <row r="14" spans="1:7" x14ac:dyDescent="0.2">
      <c r="A14" s="1"/>
      <c r="B14" s="3"/>
      <c r="C14" s="92" t="str">
        <f t="shared" si="0"/>
        <v/>
      </c>
      <c r="D14" s="92" t="str">
        <f t="shared" si="0"/>
        <v/>
      </c>
      <c r="F14" s="21"/>
      <c r="G14" s="21"/>
    </row>
    <row r="15" spans="1:7" x14ac:dyDescent="0.2">
      <c r="A15" s="35" t="s">
        <v>334</v>
      </c>
      <c r="B15" s="36" t="s">
        <v>340</v>
      </c>
      <c r="C15" s="96">
        <f t="shared" si="0"/>
        <v>748</v>
      </c>
      <c r="D15" s="96">
        <f t="shared" si="0"/>
        <v>820</v>
      </c>
      <c r="F15" s="33">
        <v>748</v>
      </c>
      <c r="G15" s="33">
        <v>820</v>
      </c>
    </row>
    <row r="16" spans="1:7" x14ac:dyDescent="0.2">
      <c r="A16" s="35" t="s">
        <v>335</v>
      </c>
      <c r="B16" s="36" t="s">
        <v>341</v>
      </c>
      <c r="C16" s="96">
        <f t="shared" si="0"/>
        <v>799</v>
      </c>
      <c r="D16" s="96">
        <f t="shared" si="0"/>
        <v>892</v>
      </c>
      <c r="F16" s="33">
        <v>799</v>
      </c>
      <c r="G16" s="33">
        <v>892</v>
      </c>
    </row>
    <row r="17" spans="1:7" x14ac:dyDescent="0.2">
      <c r="A17" s="35" t="s">
        <v>336</v>
      </c>
      <c r="B17" s="36" t="s">
        <v>342</v>
      </c>
      <c r="C17" s="96">
        <f t="shared" si="0"/>
        <v>862</v>
      </c>
      <c r="D17" s="96">
        <f t="shared" si="0"/>
        <v>941</v>
      </c>
      <c r="F17" s="33">
        <v>862</v>
      </c>
      <c r="G17" s="33">
        <v>941</v>
      </c>
    </row>
    <row r="18" spans="1:7" x14ac:dyDescent="0.2">
      <c r="A18" s="35" t="s">
        <v>337</v>
      </c>
      <c r="B18" s="36" t="s">
        <v>343</v>
      </c>
      <c r="C18" s="96">
        <f t="shared" si="0"/>
        <v>914</v>
      </c>
      <c r="D18" s="96">
        <f t="shared" si="0"/>
        <v>999</v>
      </c>
      <c r="F18" s="33">
        <v>914</v>
      </c>
      <c r="G18" s="33">
        <v>999</v>
      </c>
    </row>
    <row r="19" spans="1:7" x14ac:dyDescent="0.2">
      <c r="A19" s="35" t="s">
        <v>338</v>
      </c>
      <c r="B19" s="36" t="s">
        <v>344</v>
      </c>
      <c r="C19" s="96">
        <f t="shared" si="0"/>
        <v>1016</v>
      </c>
      <c r="D19" s="96">
        <f t="shared" si="0"/>
        <v>1129</v>
      </c>
      <c r="F19" s="33">
        <v>1016</v>
      </c>
      <c r="G19" s="33">
        <v>1129</v>
      </c>
    </row>
    <row r="20" spans="1:7" x14ac:dyDescent="0.2">
      <c r="A20" s="35" t="s">
        <v>339</v>
      </c>
      <c r="B20" s="36" t="s">
        <v>345</v>
      </c>
      <c r="C20" s="96">
        <f t="shared" si="0"/>
        <v>1101</v>
      </c>
      <c r="D20" s="96">
        <f t="shared" si="0"/>
        <v>1242</v>
      </c>
      <c r="F20" s="33">
        <v>1101</v>
      </c>
      <c r="G20" s="33">
        <v>1242</v>
      </c>
    </row>
    <row r="21" spans="1:7" x14ac:dyDescent="0.2">
      <c r="A21" s="35" t="s">
        <v>346</v>
      </c>
      <c r="B21" s="36" t="s">
        <v>354</v>
      </c>
      <c r="C21" s="96">
        <f t="shared" si="0"/>
        <v>805</v>
      </c>
      <c r="D21" s="96">
        <f t="shared" si="0"/>
        <v>895</v>
      </c>
      <c r="F21" s="33">
        <v>805</v>
      </c>
      <c r="G21" s="33">
        <v>895</v>
      </c>
    </row>
    <row r="22" spans="1:7" x14ac:dyDescent="0.2">
      <c r="A22" s="35" t="s">
        <v>347</v>
      </c>
      <c r="B22" s="36" t="s">
        <v>355</v>
      </c>
      <c r="C22" s="96">
        <f t="shared" si="0"/>
        <v>885</v>
      </c>
      <c r="D22" s="96">
        <f t="shared" si="0"/>
        <v>1001</v>
      </c>
      <c r="F22" s="33">
        <v>885</v>
      </c>
      <c r="G22" s="33">
        <v>1001</v>
      </c>
    </row>
    <row r="23" spans="1:7" x14ac:dyDescent="0.2">
      <c r="A23" s="35" t="s">
        <v>348</v>
      </c>
      <c r="B23" s="36" t="s">
        <v>356</v>
      </c>
      <c r="C23" s="96">
        <f t="shared" si="0"/>
        <v>948</v>
      </c>
      <c r="D23" s="96">
        <f t="shared" si="0"/>
        <v>1068</v>
      </c>
      <c r="F23" s="33">
        <v>948</v>
      </c>
      <c r="G23" s="33">
        <v>1068</v>
      </c>
    </row>
    <row r="24" spans="1:7" x14ac:dyDescent="0.2">
      <c r="A24" s="35" t="s">
        <v>349</v>
      </c>
      <c r="B24" s="36" t="s">
        <v>357</v>
      </c>
      <c r="C24" s="96">
        <f t="shared" si="0"/>
        <v>1004</v>
      </c>
      <c r="D24" s="96">
        <f t="shared" si="0"/>
        <v>1135</v>
      </c>
      <c r="F24" s="33">
        <v>1004</v>
      </c>
      <c r="G24" s="33">
        <v>1135</v>
      </c>
    </row>
    <row r="25" spans="1:7" x14ac:dyDescent="0.2">
      <c r="A25" s="35" t="s">
        <v>350</v>
      </c>
      <c r="B25" s="36" t="s">
        <v>358</v>
      </c>
      <c r="C25" s="96">
        <f t="shared" si="0"/>
        <v>1089</v>
      </c>
      <c r="D25" s="96">
        <f t="shared" si="0"/>
        <v>1244</v>
      </c>
      <c r="F25" s="33">
        <v>1089</v>
      </c>
      <c r="G25" s="33">
        <v>1244</v>
      </c>
    </row>
    <row r="26" spans="1:7" x14ac:dyDescent="0.2">
      <c r="A26" s="35" t="s">
        <v>351</v>
      </c>
      <c r="B26" s="36" t="s">
        <v>359</v>
      </c>
      <c r="C26" s="96">
        <f t="shared" si="0"/>
        <v>1221</v>
      </c>
      <c r="D26" s="96">
        <f t="shared" si="0"/>
        <v>1356</v>
      </c>
      <c r="F26" s="33">
        <v>1221</v>
      </c>
      <c r="G26" s="33">
        <v>1356</v>
      </c>
    </row>
    <row r="27" spans="1:7" x14ac:dyDescent="0.2">
      <c r="A27" s="35" t="s">
        <v>352</v>
      </c>
      <c r="B27" s="36" t="s">
        <v>360</v>
      </c>
      <c r="C27" s="96">
        <f t="shared" si="0"/>
        <v>1310</v>
      </c>
      <c r="D27" s="96">
        <f t="shared" si="0"/>
        <v>1478</v>
      </c>
      <c r="F27" s="33">
        <v>1310</v>
      </c>
      <c r="G27" s="33">
        <v>1478</v>
      </c>
    </row>
    <row r="28" spans="1:7" x14ac:dyDescent="0.2">
      <c r="A28" s="35" t="s">
        <v>353</v>
      </c>
      <c r="B28" s="36" t="s">
        <v>361</v>
      </c>
      <c r="C28" s="96">
        <f t="shared" si="0"/>
        <v>1402</v>
      </c>
      <c r="D28" s="96">
        <f t="shared" si="0"/>
        <v>1594</v>
      </c>
      <c r="F28" s="33">
        <v>1402</v>
      </c>
      <c r="G28" s="33">
        <v>1594</v>
      </c>
    </row>
    <row r="29" spans="1:7" x14ac:dyDescent="0.2">
      <c r="A29" s="35" t="s">
        <v>362</v>
      </c>
      <c r="B29" s="36" t="s">
        <v>369</v>
      </c>
      <c r="C29" s="96">
        <f t="shared" si="0"/>
        <v>942</v>
      </c>
      <c r="D29" s="96">
        <f t="shared" si="0"/>
        <v>1055</v>
      </c>
      <c r="F29" s="33">
        <v>942</v>
      </c>
      <c r="G29" s="33">
        <v>1055</v>
      </c>
    </row>
    <row r="30" spans="1:7" x14ac:dyDescent="0.2">
      <c r="A30" s="35" t="s">
        <v>363</v>
      </c>
      <c r="B30" s="36" t="s">
        <v>370</v>
      </c>
      <c r="C30" s="96">
        <f t="shared" si="0"/>
        <v>1061</v>
      </c>
      <c r="D30" s="96">
        <f t="shared" si="0"/>
        <v>1203</v>
      </c>
      <c r="F30" s="33">
        <v>1061</v>
      </c>
      <c r="G30" s="33">
        <v>1203</v>
      </c>
    </row>
    <row r="31" spans="1:7" x14ac:dyDescent="0.2">
      <c r="A31" s="35" t="s">
        <v>364</v>
      </c>
      <c r="B31" s="36" t="s">
        <v>371</v>
      </c>
      <c r="C31" s="96">
        <f t="shared" si="0"/>
        <v>1186</v>
      </c>
      <c r="D31" s="96">
        <f t="shared" si="0"/>
        <v>1345</v>
      </c>
      <c r="F31" s="33">
        <v>1186</v>
      </c>
      <c r="G31" s="33">
        <v>1345</v>
      </c>
    </row>
    <row r="32" spans="1:7" x14ac:dyDescent="0.2">
      <c r="A32" s="35" t="s">
        <v>365</v>
      </c>
      <c r="B32" s="36" t="s">
        <v>372</v>
      </c>
      <c r="C32" s="96">
        <f t="shared" si="0"/>
        <v>1310</v>
      </c>
      <c r="D32" s="96">
        <f t="shared" si="0"/>
        <v>1491</v>
      </c>
      <c r="F32" s="33">
        <v>1310</v>
      </c>
      <c r="G32" s="33">
        <v>1491</v>
      </c>
    </row>
    <row r="33" spans="1:7" x14ac:dyDescent="0.2">
      <c r="A33" s="35" t="s">
        <v>366</v>
      </c>
      <c r="B33" s="36" t="s">
        <v>373</v>
      </c>
      <c r="C33" s="96">
        <f t="shared" si="0"/>
        <v>1402</v>
      </c>
      <c r="D33" s="96">
        <f t="shared" si="0"/>
        <v>1617</v>
      </c>
      <c r="F33" s="33">
        <v>1402</v>
      </c>
      <c r="G33" s="33">
        <v>1617</v>
      </c>
    </row>
    <row r="34" spans="1:7" x14ac:dyDescent="0.2">
      <c r="A34" s="35" t="s">
        <v>367</v>
      </c>
      <c r="B34" s="36" t="s">
        <v>374</v>
      </c>
      <c r="C34" s="96">
        <f t="shared" si="0"/>
        <v>1509</v>
      </c>
      <c r="D34" s="96">
        <f t="shared" si="0"/>
        <v>1770</v>
      </c>
      <c r="F34" s="33">
        <v>1509</v>
      </c>
      <c r="G34" s="33">
        <v>1770</v>
      </c>
    </row>
    <row r="35" spans="1:7" x14ac:dyDescent="0.2">
      <c r="A35" s="35" t="s">
        <v>368</v>
      </c>
      <c r="B35" s="36" t="s">
        <v>375</v>
      </c>
      <c r="C35" s="96">
        <f t="shared" si="0"/>
        <v>1775</v>
      </c>
      <c r="D35" s="96">
        <f t="shared" si="0"/>
        <v>2048</v>
      </c>
      <c r="F35" s="33">
        <v>1775</v>
      </c>
      <c r="G35" s="33">
        <v>2048</v>
      </c>
    </row>
  </sheetData>
  <sheetProtection sheet="1" objects="1" scenarios="1"/>
  <mergeCells count="4">
    <mergeCell ref="A4:D5"/>
    <mergeCell ref="A7:D7"/>
    <mergeCell ref="A8:D8"/>
    <mergeCell ref="A9:D9"/>
  </mergeCells>
  <pageMargins left="0.7" right="0.7" top="0.75" bottom="0.75" header="0.3" footer="0.3"/>
  <pageSetup scale="89" orientation="portrait" horizontalDpi="0" verticalDpi="0"/>
  <headerFooter>
    <oddFooter>&amp;C&amp;"Aptos Narrow,Regular"&amp;12&amp;K000000&amp;P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BE9F0-A7BD-6B4A-8C3A-7C7328C91F75}">
  <sheetPr codeName="Sheet14">
    <pageSetUpPr fitToPage="1"/>
  </sheetPr>
  <dimension ref="A1:K65"/>
  <sheetViews>
    <sheetView view="pageBreakPreview" zoomScale="150" zoomScaleNormal="60" zoomScaleSheetLayoutView="150" workbookViewId="0">
      <selection activeCell="F1" sqref="F1:G1"/>
    </sheetView>
  </sheetViews>
  <sheetFormatPr baseColWidth="10" defaultColWidth="8.83203125" defaultRowHeight="15" x14ac:dyDescent="0.2"/>
  <cols>
    <col min="1" max="1" width="30.6640625" customWidth="1"/>
    <col min="2" max="2" width="24.6640625" customWidth="1"/>
    <col min="3" max="6" width="16.6640625" style="86" customWidth="1"/>
    <col min="7" max="7" width="0" hidden="1" customWidth="1"/>
    <col min="8" max="10" width="17" hidden="1" customWidth="1"/>
    <col min="11" max="11" width="20.5" hidden="1" customWidth="1"/>
  </cols>
  <sheetData>
    <row r="1" spans="1:11" x14ac:dyDescent="0.2">
      <c r="A1" s="1"/>
      <c r="B1" s="3"/>
      <c r="C1" s="74"/>
      <c r="E1" s="84"/>
      <c r="F1" s="309" t="str">
        <f>UpDate</f>
        <v>9/12/2025_Rev 1709</v>
      </c>
    </row>
    <row r="2" spans="1:11" x14ac:dyDescent="0.2">
      <c r="A2" s="1"/>
      <c r="B2" s="3"/>
      <c r="C2" s="74"/>
      <c r="D2" s="74"/>
      <c r="E2" s="84"/>
      <c r="F2" s="73"/>
    </row>
    <row r="3" spans="1:11" x14ac:dyDescent="0.2">
      <c r="A3" s="1"/>
      <c r="B3" s="3"/>
      <c r="C3" s="74"/>
      <c r="D3" s="72"/>
      <c r="E3" s="84"/>
      <c r="F3" s="72"/>
    </row>
    <row r="4" spans="1:11" x14ac:dyDescent="0.2">
      <c r="A4" s="241" t="str">
        <f>IF(PriceCode="BMM","Wholesale Price List","Retail Price List")</f>
        <v>Wholesale Price List</v>
      </c>
      <c r="B4" s="241"/>
      <c r="C4" s="241"/>
      <c r="D4" s="241"/>
      <c r="E4" s="241"/>
      <c r="F4" s="241"/>
    </row>
    <row r="5" spans="1:11" x14ac:dyDescent="0.2">
      <c r="A5" s="241"/>
      <c r="B5" s="241"/>
      <c r="C5" s="241"/>
      <c r="D5" s="241"/>
      <c r="E5" s="241"/>
      <c r="F5" s="241"/>
    </row>
    <row r="6" spans="1:11" x14ac:dyDescent="0.2">
      <c r="A6" s="1"/>
      <c r="B6" s="3"/>
      <c r="C6" s="74"/>
      <c r="E6" s="84"/>
      <c r="F6" s="72" t="str">
        <f>PriceCode</f>
        <v>BMM</v>
      </c>
    </row>
    <row r="7" spans="1:11" ht="35" customHeight="1" x14ac:dyDescent="0.2">
      <c r="A7" s="242" t="s">
        <v>435</v>
      </c>
      <c r="B7" s="242"/>
      <c r="C7" s="242"/>
      <c r="D7" s="242"/>
      <c r="E7" s="242"/>
      <c r="F7" s="242"/>
    </row>
    <row r="8" spans="1:11" ht="10" customHeight="1" x14ac:dyDescent="0.2">
      <c r="A8" s="25"/>
      <c r="B8" s="25"/>
      <c r="C8" s="88"/>
      <c r="D8" s="88"/>
      <c r="E8" s="88"/>
      <c r="F8" s="88"/>
    </row>
    <row r="9" spans="1:11" ht="70" x14ac:dyDescent="0.2">
      <c r="A9" s="114" t="s">
        <v>33</v>
      </c>
      <c r="B9" s="114" t="s">
        <v>0</v>
      </c>
      <c r="C9" s="115" t="s">
        <v>262</v>
      </c>
      <c r="D9" s="115" t="s">
        <v>263</v>
      </c>
      <c r="E9" s="115" t="s">
        <v>264</v>
      </c>
      <c r="F9" s="115" t="s">
        <v>724</v>
      </c>
      <c r="H9" s="2" t="s">
        <v>262</v>
      </c>
      <c r="I9" s="2" t="s">
        <v>263</v>
      </c>
      <c r="J9" s="2" t="s">
        <v>264</v>
      </c>
      <c r="K9" s="2" t="s">
        <v>725</v>
      </c>
    </row>
    <row r="10" spans="1:11" ht="10" customHeight="1" x14ac:dyDescent="0.2">
      <c r="A10" s="1"/>
      <c r="B10" s="3"/>
      <c r="C10" s="84"/>
      <c r="D10" s="84"/>
      <c r="E10" s="84"/>
      <c r="F10" s="84"/>
    </row>
    <row r="11" spans="1:11" ht="16" thickBot="1" x14ac:dyDescent="0.25">
      <c r="A11" s="121" t="s">
        <v>113</v>
      </c>
      <c r="B11" s="3"/>
      <c r="C11" s="84"/>
      <c r="D11" s="84"/>
      <c r="E11" s="84"/>
      <c r="F11" s="84"/>
    </row>
    <row r="12" spans="1:11" x14ac:dyDescent="0.2">
      <c r="A12" s="35" t="s">
        <v>411</v>
      </c>
      <c r="B12" s="36" t="s">
        <v>116</v>
      </c>
      <c r="C12" s="96">
        <f>IF(ISBLANK(H12),"",Multiplier*H12)</f>
        <v>244</v>
      </c>
      <c r="D12" s="96">
        <f>IF(ISBLANK(I12),"",Multiplier*I12)</f>
        <v>263</v>
      </c>
      <c r="E12" s="96">
        <f>IF(ISBLANK(J12),"",Multiplier*J12)</f>
        <v>273</v>
      </c>
      <c r="F12" s="96">
        <f>IF(ISBLANK(K12),"",Multiplier*K12)</f>
        <v>303</v>
      </c>
      <c r="H12" s="33">
        <v>244</v>
      </c>
      <c r="I12" s="33">
        <v>263</v>
      </c>
      <c r="J12" s="33">
        <v>273</v>
      </c>
      <c r="K12" s="33">
        <v>303</v>
      </c>
    </row>
    <row r="13" spans="1:11" x14ac:dyDescent="0.2">
      <c r="A13" s="1"/>
      <c r="B13" s="3"/>
      <c r="C13" s="92"/>
      <c r="D13" s="92"/>
      <c r="E13" s="92"/>
      <c r="F13" s="92"/>
      <c r="H13" s="21"/>
      <c r="I13" s="21"/>
      <c r="J13" s="21"/>
      <c r="K13" s="21"/>
    </row>
    <row r="14" spans="1:11" ht="16" thickBot="1" x14ac:dyDescent="0.25">
      <c r="A14" s="121" t="s">
        <v>114</v>
      </c>
      <c r="B14" s="3"/>
      <c r="C14" s="92"/>
      <c r="D14" s="92"/>
      <c r="E14" s="92"/>
      <c r="F14" s="92"/>
      <c r="H14" s="21"/>
      <c r="I14" s="21"/>
      <c r="J14" s="21"/>
      <c r="K14" s="21"/>
    </row>
    <row r="15" spans="1:11" x14ac:dyDescent="0.2">
      <c r="A15" s="35" t="s">
        <v>412</v>
      </c>
      <c r="B15" s="36" t="s">
        <v>413</v>
      </c>
      <c r="C15" s="96">
        <f t="shared" ref="C15:C34" si="0">IF(ISBLANK(H15),"",Multiplier*H15)</f>
        <v>193</v>
      </c>
      <c r="D15" s="96">
        <f t="shared" ref="D15:D34" si="1">IF(ISBLANK(I15),"",Multiplier*I15)</f>
        <v>208</v>
      </c>
      <c r="E15" s="96">
        <f t="shared" ref="E15:E34" si="2">IF(ISBLANK(J15),"",Multiplier*J15)</f>
        <v>214</v>
      </c>
      <c r="F15" s="96">
        <f t="shared" ref="F15:F34" si="3">IF(ISBLANK(K15),"",Multiplier*K15)</f>
        <v>237</v>
      </c>
      <c r="H15" s="33">
        <v>193</v>
      </c>
      <c r="I15" s="33">
        <v>208</v>
      </c>
      <c r="J15" s="33">
        <v>214</v>
      </c>
      <c r="K15" s="33">
        <v>237</v>
      </c>
    </row>
    <row r="16" spans="1:11" x14ac:dyDescent="0.2">
      <c r="A16" s="1"/>
      <c r="B16" s="3"/>
      <c r="C16" s="92" t="str">
        <f t="shared" si="0"/>
        <v/>
      </c>
      <c r="D16" s="92" t="str">
        <f t="shared" si="1"/>
        <v/>
      </c>
      <c r="E16" s="92" t="str">
        <f t="shared" si="2"/>
        <v/>
      </c>
      <c r="F16" s="92" t="str">
        <f t="shared" si="3"/>
        <v/>
      </c>
      <c r="H16" s="21"/>
      <c r="I16" s="21"/>
      <c r="J16" s="21"/>
      <c r="K16" s="21"/>
    </row>
    <row r="17" spans="1:11" ht="16" thickBot="1" x14ac:dyDescent="0.25">
      <c r="A17" s="121" t="s">
        <v>115</v>
      </c>
      <c r="B17" s="3"/>
      <c r="C17" s="92" t="str">
        <f t="shared" si="0"/>
        <v/>
      </c>
      <c r="D17" s="92" t="str">
        <f t="shared" si="1"/>
        <v/>
      </c>
      <c r="E17" s="92" t="str">
        <f t="shared" si="2"/>
        <v/>
      </c>
      <c r="F17" s="92" t="str">
        <f t="shared" si="3"/>
        <v/>
      </c>
      <c r="H17" s="21"/>
      <c r="I17" s="21"/>
      <c r="J17" s="21"/>
      <c r="K17" s="21"/>
    </row>
    <row r="18" spans="1:11" x14ac:dyDescent="0.2">
      <c r="A18" s="35" t="s">
        <v>414</v>
      </c>
      <c r="B18" s="36" t="s">
        <v>325</v>
      </c>
      <c r="C18" s="96">
        <f t="shared" si="0"/>
        <v>252</v>
      </c>
      <c r="D18" s="96">
        <f t="shared" si="1"/>
        <v>272</v>
      </c>
      <c r="E18" s="96">
        <f t="shared" si="2"/>
        <v>282</v>
      </c>
      <c r="F18" s="96">
        <f t="shared" si="3"/>
        <v>313</v>
      </c>
      <c r="H18" s="33">
        <v>252</v>
      </c>
      <c r="I18" s="33">
        <v>272</v>
      </c>
      <c r="J18" s="33">
        <v>282</v>
      </c>
      <c r="K18" s="33">
        <v>313</v>
      </c>
    </row>
    <row r="19" spans="1:11" x14ac:dyDescent="0.2">
      <c r="A19" s="1"/>
      <c r="B19" s="3"/>
      <c r="C19" s="92" t="str">
        <f t="shared" si="0"/>
        <v/>
      </c>
      <c r="D19" s="92" t="str">
        <f t="shared" si="1"/>
        <v/>
      </c>
      <c r="E19" s="92" t="str">
        <f t="shared" si="2"/>
        <v/>
      </c>
      <c r="F19" s="92" t="str">
        <f t="shared" si="3"/>
        <v/>
      </c>
      <c r="H19" s="21"/>
      <c r="I19" s="21"/>
      <c r="J19" s="21"/>
      <c r="K19" s="21"/>
    </row>
    <row r="20" spans="1:11" ht="16" thickBot="1" x14ac:dyDescent="0.25">
      <c r="A20" s="121" t="s">
        <v>268</v>
      </c>
      <c r="B20" s="3"/>
      <c r="C20" s="92" t="str">
        <f t="shared" si="0"/>
        <v/>
      </c>
      <c r="D20" s="92" t="str">
        <f t="shared" si="1"/>
        <v/>
      </c>
      <c r="E20" s="92" t="str">
        <f t="shared" si="2"/>
        <v/>
      </c>
      <c r="F20" s="92" t="str">
        <f t="shared" si="3"/>
        <v/>
      </c>
      <c r="H20" s="21"/>
      <c r="I20" s="21"/>
      <c r="J20" s="21"/>
      <c r="K20" s="21"/>
    </row>
    <row r="21" spans="1:11" x14ac:dyDescent="0.2">
      <c r="A21" s="35" t="s">
        <v>415</v>
      </c>
      <c r="B21" s="36" t="s">
        <v>275</v>
      </c>
      <c r="C21" s="96">
        <f t="shared" si="0"/>
        <v>181</v>
      </c>
      <c r="D21" s="96">
        <f t="shared" si="1"/>
        <v>194</v>
      </c>
      <c r="E21" s="96">
        <f t="shared" si="2"/>
        <v>201</v>
      </c>
      <c r="F21" s="96">
        <f t="shared" si="3"/>
        <v>221</v>
      </c>
      <c r="H21" s="33">
        <v>181</v>
      </c>
      <c r="I21" s="33">
        <v>194</v>
      </c>
      <c r="J21" s="33">
        <v>201</v>
      </c>
      <c r="K21" s="33">
        <v>221</v>
      </c>
    </row>
    <row r="22" spans="1:11" x14ac:dyDescent="0.2">
      <c r="A22" s="35" t="s">
        <v>416</v>
      </c>
      <c r="B22" s="36" t="s">
        <v>276</v>
      </c>
      <c r="C22" s="96">
        <f t="shared" si="0"/>
        <v>203</v>
      </c>
      <c r="D22" s="96">
        <f t="shared" si="1"/>
        <v>218</v>
      </c>
      <c r="E22" s="96">
        <f t="shared" si="2"/>
        <v>225</v>
      </c>
      <c r="F22" s="96">
        <f t="shared" si="3"/>
        <v>247</v>
      </c>
      <c r="H22" s="33">
        <v>203</v>
      </c>
      <c r="I22" s="33">
        <v>218</v>
      </c>
      <c r="J22" s="33">
        <v>225</v>
      </c>
      <c r="K22" s="33">
        <v>247</v>
      </c>
    </row>
    <row r="23" spans="1:11" x14ac:dyDescent="0.2">
      <c r="A23" s="35" t="s">
        <v>417</v>
      </c>
      <c r="B23" s="36" t="s">
        <v>277</v>
      </c>
      <c r="C23" s="96">
        <f t="shared" si="0"/>
        <v>226</v>
      </c>
      <c r="D23" s="96">
        <f t="shared" si="1"/>
        <v>243</v>
      </c>
      <c r="E23" s="96">
        <f t="shared" si="2"/>
        <v>251</v>
      </c>
      <c r="F23" s="96">
        <f t="shared" si="3"/>
        <v>276</v>
      </c>
      <c r="H23" s="33">
        <v>226</v>
      </c>
      <c r="I23" s="33">
        <v>243</v>
      </c>
      <c r="J23" s="33">
        <v>251</v>
      </c>
      <c r="K23" s="33">
        <v>276</v>
      </c>
    </row>
    <row r="24" spans="1:11" x14ac:dyDescent="0.2">
      <c r="A24" s="35" t="s">
        <v>418</v>
      </c>
      <c r="B24" s="36" t="s">
        <v>278</v>
      </c>
      <c r="C24" s="96">
        <f t="shared" si="0"/>
        <v>251</v>
      </c>
      <c r="D24" s="96">
        <f t="shared" si="1"/>
        <v>265</v>
      </c>
      <c r="E24" s="96">
        <f t="shared" si="2"/>
        <v>278</v>
      </c>
      <c r="F24" s="96">
        <f t="shared" si="3"/>
        <v>306</v>
      </c>
      <c r="H24" s="33">
        <v>251</v>
      </c>
      <c r="I24" s="33">
        <v>265</v>
      </c>
      <c r="J24" s="33">
        <v>278</v>
      </c>
      <c r="K24" s="33">
        <v>306</v>
      </c>
    </row>
    <row r="25" spans="1:11" x14ac:dyDescent="0.2">
      <c r="A25" s="35" t="s">
        <v>419</v>
      </c>
      <c r="B25" s="36" t="s">
        <v>279</v>
      </c>
      <c r="C25" s="96">
        <f t="shared" si="0"/>
        <v>274</v>
      </c>
      <c r="D25" s="96">
        <f t="shared" si="1"/>
        <v>295</v>
      </c>
      <c r="E25" s="96">
        <f t="shared" si="2"/>
        <v>305</v>
      </c>
      <c r="F25" s="96">
        <f t="shared" si="3"/>
        <v>336</v>
      </c>
      <c r="H25" s="33">
        <v>274</v>
      </c>
      <c r="I25" s="33">
        <v>295</v>
      </c>
      <c r="J25" s="33">
        <v>305</v>
      </c>
      <c r="K25" s="33">
        <v>336</v>
      </c>
    </row>
    <row r="26" spans="1:11" x14ac:dyDescent="0.2">
      <c r="A26" s="35" t="s">
        <v>420</v>
      </c>
      <c r="B26" s="36" t="s">
        <v>280</v>
      </c>
      <c r="C26" s="96">
        <f t="shared" si="0"/>
        <v>304</v>
      </c>
      <c r="D26" s="96">
        <f t="shared" si="1"/>
        <v>326</v>
      </c>
      <c r="E26" s="96">
        <f t="shared" si="2"/>
        <v>356</v>
      </c>
      <c r="F26" s="96">
        <f t="shared" si="3"/>
        <v>371</v>
      </c>
      <c r="H26" s="33">
        <v>304</v>
      </c>
      <c r="I26" s="33">
        <v>326</v>
      </c>
      <c r="J26" s="33">
        <v>356</v>
      </c>
      <c r="K26" s="33">
        <v>371</v>
      </c>
    </row>
    <row r="27" spans="1:11" x14ac:dyDescent="0.2">
      <c r="A27" s="1"/>
      <c r="B27" s="3"/>
      <c r="C27" s="92" t="str">
        <f t="shared" si="0"/>
        <v/>
      </c>
      <c r="D27" s="92" t="str">
        <f t="shared" si="1"/>
        <v/>
      </c>
      <c r="E27" s="92" t="str">
        <f t="shared" si="2"/>
        <v/>
      </c>
      <c r="F27" s="92" t="str">
        <f t="shared" si="3"/>
        <v/>
      </c>
      <c r="H27" s="21"/>
      <c r="I27" s="21"/>
      <c r="J27" s="21"/>
      <c r="K27" s="21"/>
    </row>
    <row r="28" spans="1:11" ht="16" thickBot="1" x14ac:dyDescent="0.25">
      <c r="A28" s="121" t="s">
        <v>281</v>
      </c>
      <c r="B28" s="3"/>
      <c r="C28" s="92" t="str">
        <f t="shared" si="0"/>
        <v/>
      </c>
      <c r="D28" s="92" t="str">
        <f t="shared" si="1"/>
        <v/>
      </c>
      <c r="E28" s="92" t="str">
        <f t="shared" si="2"/>
        <v/>
      </c>
      <c r="F28" s="92" t="str">
        <f t="shared" si="3"/>
        <v/>
      </c>
      <c r="H28" s="21"/>
      <c r="I28" s="21"/>
      <c r="J28" s="21"/>
      <c r="K28" s="21"/>
    </row>
    <row r="29" spans="1:11" x14ac:dyDescent="0.2">
      <c r="A29" s="35" t="s">
        <v>421</v>
      </c>
      <c r="B29" s="36" t="s">
        <v>288</v>
      </c>
      <c r="C29" s="96">
        <f t="shared" si="0"/>
        <v>298</v>
      </c>
      <c r="D29" s="96">
        <f t="shared" si="1"/>
        <v>320</v>
      </c>
      <c r="E29" s="96">
        <f t="shared" si="2"/>
        <v>330</v>
      </c>
      <c r="F29" s="96">
        <f t="shared" si="3"/>
        <v>363</v>
      </c>
      <c r="H29" s="33">
        <v>298</v>
      </c>
      <c r="I29" s="33">
        <v>320</v>
      </c>
      <c r="J29" s="33">
        <v>330</v>
      </c>
      <c r="K29" s="33">
        <v>363</v>
      </c>
    </row>
    <row r="30" spans="1:11" x14ac:dyDescent="0.2">
      <c r="A30" s="35" t="s">
        <v>422</v>
      </c>
      <c r="B30" s="36" t="s">
        <v>289</v>
      </c>
      <c r="C30" s="96">
        <f t="shared" si="0"/>
        <v>318</v>
      </c>
      <c r="D30" s="96">
        <f t="shared" si="1"/>
        <v>340</v>
      </c>
      <c r="E30" s="96">
        <f t="shared" si="2"/>
        <v>352</v>
      </c>
      <c r="F30" s="96">
        <f t="shared" si="3"/>
        <v>388</v>
      </c>
      <c r="H30" s="33">
        <v>318</v>
      </c>
      <c r="I30" s="33">
        <v>340</v>
      </c>
      <c r="J30" s="33">
        <v>352</v>
      </c>
      <c r="K30" s="33">
        <v>388</v>
      </c>
    </row>
    <row r="31" spans="1:11" x14ac:dyDescent="0.2">
      <c r="A31" s="35" t="s">
        <v>423</v>
      </c>
      <c r="B31" s="36" t="s">
        <v>290</v>
      </c>
      <c r="C31" s="96">
        <f t="shared" si="0"/>
        <v>329</v>
      </c>
      <c r="D31" s="96">
        <f t="shared" si="1"/>
        <v>335</v>
      </c>
      <c r="E31" s="96">
        <f t="shared" si="2"/>
        <v>346</v>
      </c>
      <c r="F31" s="96">
        <f t="shared" si="3"/>
        <v>380</v>
      </c>
      <c r="H31" s="33">
        <v>329</v>
      </c>
      <c r="I31" s="33">
        <v>335</v>
      </c>
      <c r="J31" s="33">
        <v>346</v>
      </c>
      <c r="K31" s="33">
        <v>380</v>
      </c>
    </row>
    <row r="32" spans="1:11" x14ac:dyDescent="0.2">
      <c r="A32" s="35" t="s">
        <v>424</v>
      </c>
      <c r="B32" s="36" t="s">
        <v>291</v>
      </c>
      <c r="C32" s="96">
        <f t="shared" si="0"/>
        <v>330</v>
      </c>
      <c r="D32" s="96">
        <f t="shared" si="1"/>
        <v>354</v>
      </c>
      <c r="E32" s="96">
        <f t="shared" si="2"/>
        <v>367</v>
      </c>
      <c r="F32" s="96">
        <f t="shared" si="3"/>
        <v>404</v>
      </c>
      <c r="H32" s="33">
        <v>330</v>
      </c>
      <c r="I32" s="33">
        <v>354</v>
      </c>
      <c r="J32" s="33">
        <v>367</v>
      </c>
      <c r="K32" s="33">
        <v>404</v>
      </c>
    </row>
    <row r="33" spans="1:11" x14ac:dyDescent="0.2">
      <c r="A33" s="35" t="s">
        <v>425</v>
      </c>
      <c r="B33" s="36" t="s">
        <v>292</v>
      </c>
      <c r="C33" s="96">
        <f t="shared" si="0"/>
        <v>337</v>
      </c>
      <c r="D33" s="96">
        <f t="shared" si="1"/>
        <v>361</v>
      </c>
      <c r="E33" s="96">
        <f t="shared" si="2"/>
        <v>372</v>
      </c>
      <c r="F33" s="96">
        <f t="shared" si="3"/>
        <v>409</v>
      </c>
      <c r="H33" s="33">
        <v>337</v>
      </c>
      <c r="I33" s="33">
        <v>361</v>
      </c>
      <c r="J33" s="33">
        <v>372</v>
      </c>
      <c r="K33" s="33">
        <v>409</v>
      </c>
    </row>
    <row r="34" spans="1:11" x14ac:dyDescent="0.2">
      <c r="A34" s="35" t="s">
        <v>426</v>
      </c>
      <c r="B34" s="36" t="s">
        <v>293</v>
      </c>
      <c r="C34" s="96">
        <f t="shared" si="0"/>
        <v>356</v>
      </c>
      <c r="D34" s="96">
        <f t="shared" si="1"/>
        <v>381</v>
      </c>
      <c r="E34" s="96">
        <f t="shared" si="2"/>
        <v>394</v>
      </c>
      <c r="F34" s="96">
        <f t="shared" si="3"/>
        <v>433</v>
      </c>
      <c r="H34" s="33">
        <v>356</v>
      </c>
      <c r="I34" s="33">
        <v>381</v>
      </c>
      <c r="J34" s="33">
        <v>394</v>
      </c>
      <c r="K34" s="33">
        <v>433</v>
      </c>
    </row>
    <row r="35" spans="1:11" x14ac:dyDescent="0.2">
      <c r="A35" s="1"/>
      <c r="B35" s="3"/>
      <c r="C35" s="92"/>
      <c r="D35" s="92"/>
      <c r="E35" s="92"/>
      <c r="F35" s="92"/>
    </row>
    <row r="36" spans="1:11" x14ac:dyDescent="0.2">
      <c r="A36" s="235" t="s">
        <v>742</v>
      </c>
      <c r="B36" s="235"/>
      <c r="C36" s="92">
        <f>IF(ISBLANK(H36),"",Multiplier*H36)</f>
        <v>20</v>
      </c>
      <c r="D36" s="92"/>
      <c r="E36" s="92"/>
      <c r="F36" s="92"/>
      <c r="H36" s="21">
        <v>20</v>
      </c>
    </row>
    <row r="37" spans="1:11" ht="10" customHeight="1" x14ac:dyDescent="0.2">
      <c r="A37" s="23"/>
      <c r="B37" s="3"/>
      <c r="C37" s="84"/>
      <c r="D37" s="84"/>
      <c r="E37" s="84"/>
      <c r="F37" s="84"/>
    </row>
    <row r="65" spans="4:4" x14ac:dyDescent="0.2">
      <c r="D65" s="86" t="str">
        <f>IF(ISBLANK(G65),"",Multiplier*G65)</f>
        <v/>
      </c>
    </row>
  </sheetData>
  <sheetProtection sheet="1" objects="1" scenarios="1"/>
  <mergeCells count="3">
    <mergeCell ref="A36:B36"/>
    <mergeCell ref="A7:F7"/>
    <mergeCell ref="A4:F5"/>
  </mergeCells>
  <pageMargins left="0.7" right="0.7" top="0.5" bottom="0.5" header="0.3" footer="0.3"/>
  <pageSetup scale="69" firstPageNumber="23" fitToHeight="0" orientation="portrait" useFirstPageNumber="1" r:id="rId1"/>
  <headerFooter>
    <oddFooter>&amp;C&amp;"Aptos Narrow,Regular"&amp;K000000&amp;P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87A65-8A22-D145-BD8F-6275DC9CDDF4}">
  <sheetPr codeName="Sheet15">
    <pageSetUpPr fitToPage="1"/>
  </sheetPr>
  <dimension ref="A1:G65"/>
  <sheetViews>
    <sheetView view="pageBreakPreview" zoomScale="150" zoomScaleNormal="60" zoomScaleSheetLayoutView="150" workbookViewId="0">
      <selection activeCell="F1" sqref="F1:G1"/>
    </sheetView>
  </sheetViews>
  <sheetFormatPr baseColWidth="10" defaultColWidth="8.83203125" defaultRowHeight="15" x14ac:dyDescent="0.2"/>
  <cols>
    <col min="1" max="1" width="30.6640625" customWidth="1"/>
    <col min="2" max="2" width="24.6640625" customWidth="1"/>
    <col min="3" max="4" width="16.6640625" style="86" customWidth="1"/>
    <col min="5" max="5" width="0" hidden="1" customWidth="1"/>
    <col min="6" max="7" width="17" hidden="1" customWidth="1"/>
    <col min="8" max="8" width="17" customWidth="1"/>
    <col min="9" max="9" width="20.5" customWidth="1"/>
  </cols>
  <sheetData>
    <row r="1" spans="1:7" x14ac:dyDescent="0.2">
      <c r="A1" s="1"/>
      <c r="B1" s="3"/>
      <c r="C1" s="74"/>
      <c r="D1" s="309" t="str">
        <f>UpDate</f>
        <v>9/12/2025_Rev 1709</v>
      </c>
    </row>
    <row r="2" spans="1:7" x14ac:dyDescent="0.2">
      <c r="A2" s="1"/>
      <c r="B2" s="3"/>
      <c r="C2" s="74"/>
      <c r="D2" s="74"/>
    </row>
    <row r="3" spans="1:7" x14ac:dyDescent="0.2">
      <c r="A3" s="1"/>
      <c r="B3" s="3"/>
      <c r="C3" s="74"/>
      <c r="D3" s="72"/>
    </row>
    <row r="4" spans="1:7" ht="15" customHeight="1" x14ac:dyDescent="0.2">
      <c r="A4" s="241" t="str">
        <f>IF(PriceCode="BMM","Wholesale Price List","Retail Price List")</f>
        <v>Wholesale Price List</v>
      </c>
      <c r="B4" s="241"/>
      <c r="C4" s="241"/>
      <c r="D4" s="241"/>
    </row>
    <row r="5" spans="1:7" ht="15" customHeight="1" x14ac:dyDescent="0.2">
      <c r="A5" s="241"/>
      <c r="B5" s="241"/>
      <c r="C5" s="241"/>
      <c r="D5" s="241"/>
    </row>
    <row r="6" spans="1:7" x14ac:dyDescent="0.2">
      <c r="A6" s="1"/>
      <c r="B6" s="3"/>
      <c r="C6" s="74"/>
      <c r="D6" s="72" t="str">
        <f>PriceCode</f>
        <v>BMM</v>
      </c>
    </row>
    <row r="7" spans="1:7" ht="35" customHeight="1" x14ac:dyDescent="0.2">
      <c r="A7" s="242" t="s">
        <v>436</v>
      </c>
      <c r="B7" s="242"/>
      <c r="C7" s="242"/>
      <c r="D7" s="242"/>
    </row>
    <row r="8" spans="1:7" ht="10" customHeight="1" x14ac:dyDescent="0.2">
      <c r="A8" s="6"/>
      <c r="B8" s="9"/>
      <c r="C8" s="87"/>
      <c r="D8" s="87"/>
    </row>
    <row r="9" spans="1:7" ht="61" customHeight="1" x14ac:dyDescent="0.2">
      <c r="A9" s="114" t="s">
        <v>33</v>
      </c>
      <c r="B9" s="114" t="s">
        <v>0</v>
      </c>
      <c r="C9" s="115" t="s">
        <v>994</v>
      </c>
      <c r="D9" s="115" t="s">
        <v>322</v>
      </c>
      <c r="F9" s="2" t="s">
        <v>437</v>
      </c>
      <c r="G9" s="2" t="s">
        <v>322</v>
      </c>
    </row>
    <row r="10" spans="1:7" ht="10" customHeight="1" x14ac:dyDescent="0.2">
      <c r="A10" s="6"/>
      <c r="B10" s="9"/>
      <c r="C10" s="87"/>
      <c r="D10" s="87"/>
    </row>
    <row r="11" spans="1:7" ht="16" thickBot="1" x14ac:dyDescent="0.25">
      <c r="A11" s="121" t="s">
        <v>113</v>
      </c>
      <c r="B11" s="3"/>
      <c r="C11" s="84"/>
      <c r="D11" s="84"/>
    </row>
    <row r="12" spans="1:7" x14ac:dyDescent="0.2">
      <c r="A12" s="35" t="s">
        <v>653</v>
      </c>
      <c r="B12" s="36" t="s">
        <v>116</v>
      </c>
      <c r="C12" s="96">
        <f>IF(ISBLANK(F12),"",Multiplier*F12)</f>
        <v>437</v>
      </c>
      <c r="D12" s="96">
        <f>IF(ISBLANK(G12),"",Multiplier*G12)</f>
        <v>476</v>
      </c>
      <c r="F12" s="33">
        <v>437</v>
      </c>
      <c r="G12" s="33">
        <v>476</v>
      </c>
    </row>
    <row r="13" spans="1:7" x14ac:dyDescent="0.2">
      <c r="A13" s="1"/>
      <c r="B13" s="3"/>
      <c r="C13" s="92"/>
      <c r="D13" s="92"/>
      <c r="F13" s="21"/>
      <c r="G13" s="21"/>
    </row>
    <row r="14" spans="1:7" ht="16" thickBot="1" x14ac:dyDescent="0.25">
      <c r="A14" s="121" t="s">
        <v>114</v>
      </c>
      <c r="B14" s="3"/>
      <c r="C14" s="92"/>
      <c r="D14" s="92"/>
      <c r="F14" s="21"/>
      <c r="G14" s="21"/>
    </row>
    <row r="15" spans="1:7" x14ac:dyDescent="0.2">
      <c r="A15" s="35" t="s">
        <v>654</v>
      </c>
      <c r="B15" s="36" t="s">
        <v>266</v>
      </c>
      <c r="C15" s="96">
        <f t="shared" ref="C15:D18" si="0">IF(ISBLANK(F15),"",Multiplier*F15)</f>
        <v>315</v>
      </c>
      <c r="D15" s="96">
        <f t="shared" si="0"/>
        <v>337</v>
      </c>
      <c r="F15" s="33">
        <v>315</v>
      </c>
      <c r="G15" s="33">
        <v>337</v>
      </c>
    </row>
    <row r="16" spans="1:7" x14ac:dyDescent="0.2">
      <c r="A16" s="1"/>
      <c r="B16" s="3"/>
      <c r="C16" s="92" t="str">
        <f t="shared" si="0"/>
        <v/>
      </c>
      <c r="D16" s="92" t="str">
        <f t="shared" si="0"/>
        <v/>
      </c>
      <c r="F16" s="21"/>
      <c r="G16" s="21"/>
    </row>
    <row r="17" spans="1:7" ht="16" thickBot="1" x14ac:dyDescent="0.25">
      <c r="A17" s="121" t="s">
        <v>115</v>
      </c>
      <c r="B17" s="3"/>
      <c r="C17" s="92" t="str">
        <f t="shared" si="0"/>
        <v/>
      </c>
      <c r="D17" s="92" t="str">
        <f t="shared" si="0"/>
        <v/>
      </c>
      <c r="F17" s="21"/>
      <c r="G17" s="21"/>
    </row>
    <row r="18" spans="1:7" x14ac:dyDescent="0.2">
      <c r="A18" s="35" t="s">
        <v>655</v>
      </c>
      <c r="B18" s="36" t="s">
        <v>321</v>
      </c>
      <c r="C18" s="96">
        <f t="shared" si="0"/>
        <v>407</v>
      </c>
      <c r="D18" s="96">
        <f t="shared" si="0"/>
        <v>433</v>
      </c>
      <c r="F18" s="33">
        <v>407</v>
      </c>
      <c r="G18" s="33">
        <v>433</v>
      </c>
    </row>
    <row r="19" spans="1:7" ht="8" customHeight="1" x14ac:dyDescent="0.2">
      <c r="A19" s="1"/>
      <c r="B19" s="3"/>
      <c r="C19" s="92"/>
      <c r="D19" s="92"/>
    </row>
    <row r="20" spans="1:7" x14ac:dyDescent="0.2">
      <c r="A20" s="235" t="s">
        <v>742</v>
      </c>
      <c r="B20" s="235"/>
      <c r="C20" s="92">
        <f>IF(ISBLANK(F20),"",Multiplier*F20)</f>
        <v>20</v>
      </c>
      <c r="D20" s="92"/>
      <c r="F20">
        <v>20</v>
      </c>
    </row>
    <row r="21" spans="1:7" x14ac:dyDescent="0.2">
      <c r="A21" s="235" t="s">
        <v>743</v>
      </c>
      <c r="B21" s="235"/>
      <c r="C21" s="92">
        <f>IF(ISBLANK(F21),"",Multiplier*F21)</f>
        <v>75</v>
      </c>
      <c r="D21" s="92"/>
      <c r="F21">
        <v>75</v>
      </c>
    </row>
    <row r="22" spans="1:7" ht="15" customHeight="1" x14ac:dyDescent="0.2">
      <c r="A22" s="23"/>
      <c r="B22" s="1"/>
      <c r="C22" s="84"/>
      <c r="D22" s="84"/>
    </row>
    <row r="65" spans="4:4" x14ac:dyDescent="0.2">
      <c r="D65" s="86" t="str">
        <f>IF(ISBLANK(G65),"",Multiplier*G65)</f>
        <v/>
      </c>
    </row>
  </sheetData>
  <sheetProtection sheet="1" objects="1" scenarios="1"/>
  <mergeCells count="4">
    <mergeCell ref="A20:B20"/>
    <mergeCell ref="A21:B21"/>
    <mergeCell ref="A7:D7"/>
    <mergeCell ref="A4:D5"/>
  </mergeCells>
  <pageMargins left="0.7" right="0.7" top="0.5" bottom="0.5" header="0.3" footer="0.3"/>
  <pageSetup scale="95" firstPageNumber="24" fitToHeight="0" orientation="portrait" useFirstPageNumber="1" r:id="rId1"/>
  <headerFooter>
    <oddFooter>&amp;C&amp;"Aptos Narrow,Regular"&amp;K000000&amp;P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CB50D-F874-A041-BA5C-C24D9D2E05EB}">
  <sheetPr codeName="Sheet16">
    <pageSetUpPr fitToPage="1"/>
  </sheetPr>
  <dimension ref="A1:K65"/>
  <sheetViews>
    <sheetView view="pageBreakPreview" zoomScale="150" zoomScaleNormal="60" zoomScaleSheetLayoutView="150" workbookViewId="0">
      <selection activeCell="F1" sqref="F1:G1"/>
    </sheetView>
  </sheetViews>
  <sheetFormatPr baseColWidth="10" defaultColWidth="8.83203125" defaultRowHeight="15" x14ac:dyDescent="0.2"/>
  <cols>
    <col min="1" max="1" width="30.6640625" customWidth="1"/>
    <col min="2" max="2" width="24.6640625" customWidth="1"/>
    <col min="3" max="6" width="16.6640625" style="86" customWidth="1"/>
    <col min="7" max="7" width="0" hidden="1" customWidth="1"/>
    <col min="8" max="10" width="17" hidden="1" customWidth="1"/>
    <col min="11" max="11" width="20.5" hidden="1" customWidth="1"/>
  </cols>
  <sheetData>
    <row r="1" spans="1:11" x14ac:dyDescent="0.2">
      <c r="A1" s="1"/>
      <c r="B1" s="3"/>
      <c r="C1" s="74"/>
      <c r="E1" s="84"/>
      <c r="F1" s="309" t="str">
        <f>UpDate</f>
        <v>9/12/2025_Rev 1709</v>
      </c>
    </row>
    <row r="2" spans="1:11" x14ac:dyDescent="0.2">
      <c r="A2" s="1"/>
      <c r="B2" s="3"/>
      <c r="C2" s="74"/>
      <c r="D2" s="74"/>
      <c r="E2" s="84"/>
      <c r="F2" s="73"/>
    </row>
    <row r="3" spans="1:11" x14ac:dyDescent="0.2">
      <c r="A3" s="1"/>
      <c r="B3" s="3"/>
      <c r="C3" s="74"/>
      <c r="D3" s="72"/>
      <c r="E3" s="84"/>
      <c r="F3" s="72"/>
    </row>
    <row r="4" spans="1:11" x14ac:dyDescent="0.2">
      <c r="A4" s="241" t="str">
        <f>IF(PriceCode="BMM","Wholesale Price List","Retail Price List")</f>
        <v>Wholesale Price List</v>
      </c>
      <c r="B4" s="241"/>
      <c r="C4" s="241"/>
      <c r="D4" s="241"/>
      <c r="E4" s="241"/>
      <c r="F4" s="241"/>
    </row>
    <row r="5" spans="1:11" x14ac:dyDescent="0.2">
      <c r="A5" s="241"/>
      <c r="B5" s="241"/>
      <c r="C5" s="241"/>
      <c r="D5" s="241"/>
      <c r="E5" s="241"/>
      <c r="F5" s="241"/>
    </row>
    <row r="6" spans="1:11" x14ac:dyDescent="0.2">
      <c r="A6" s="1"/>
      <c r="B6" s="3"/>
      <c r="C6" s="74"/>
      <c r="E6" s="84"/>
      <c r="F6" s="72" t="str">
        <f>PriceCode</f>
        <v>BMM</v>
      </c>
    </row>
    <row r="7" spans="1:11" ht="35" customHeight="1" x14ac:dyDescent="0.2">
      <c r="A7" s="242" t="s">
        <v>438</v>
      </c>
      <c r="B7" s="242"/>
      <c r="C7" s="242"/>
      <c r="D7" s="242"/>
      <c r="E7" s="242"/>
      <c r="F7" s="242"/>
    </row>
    <row r="8" spans="1:11" ht="10" customHeight="1" x14ac:dyDescent="0.2">
      <c r="A8" s="1"/>
      <c r="B8" s="3"/>
      <c r="C8" s="84"/>
      <c r="D8" s="84"/>
      <c r="E8" s="84"/>
      <c r="F8" s="84"/>
    </row>
    <row r="9" spans="1:11" ht="70" x14ac:dyDescent="0.2">
      <c r="A9" s="114" t="s">
        <v>33</v>
      </c>
      <c r="B9" s="114" t="s">
        <v>0</v>
      </c>
      <c r="C9" s="115" t="s">
        <v>262</v>
      </c>
      <c r="D9" s="115" t="s">
        <v>263</v>
      </c>
      <c r="E9" s="115" t="s">
        <v>264</v>
      </c>
      <c r="F9" s="115" t="s">
        <v>720</v>
      </c>
      <c r="H9" s="2" t="s">
        <v>262</v>
      </c>
      <c r="I9" s="2" t="s">
        <v>263</v>
      </c>
      <c r="J9" s="2" t="s">
        <v>264</v>
      </c>
      <c r="K9" s="2" t="s">
        <v>721</v>
      </c>
    </row>
    <row r="10" spans="1:11" ht="10" customHeight="1" x14ac:dyDescent="0.2">
      <c r="A10" s="1"/>
      <c r="B10" s="3"/>
      <c r="C10" s="84"/>
      <c r="D10" s="84"/>
      <c r="E10" s="84"/>
      <c r="F10" s="84"/>
    </row>
    <row r="11" spans="1:11" ht="16" thickBot="1" x14ac:dyDescent="0.25">
      <c r="A11" s="121" t="s">
        <v>113</v>
      </c>
      <c r="B11" s="3"/>
      <c r="C11" s="84"/>
      <c r="D11" s="84"/>
      <c r="E11" s="84"/>
      <c r="F11" s="84"/>
    </row>
    <row r="12" spans="1:11" x14ac:dyDescent="0.2">
      <c r="A12" s="35" t="s">
        <v>294</v>
      </c>
      <c r="B12" s="36" t="s">
        <v>116</v>
      </c>
      <c r="C12" s="96">
        <f>IF(ISBLANK(H12),"",Multiplier*H12)</f>
        <v>257</v>
      </c>
      <c r="D12" s="96">
        <f>IF(ISBLANK(I12),"",Multiplier*I12)</f>
        <v>276</v>
      </c>
      <c r="E12" s="96">
        <f>IF(ISBLANK(J12),"",Multiplier*J12)</f>
        <v>287</v>
      </c>
      <c r="F12" s="96">
        <f>IF(ISBLANK(K12),"",Multiplier*K12)</f>
        <v>319</v>
      </c>
      <c r="H12" s="33">
        <v>257</v>
      </c>
      <c r="I12" s="33">
        <v>276</v>
      </c>
      <c r="J12" s="33">
        <v>287</v>
      </c>
      <c r="K12" s="33">
        <v>319</v>
      </c>
    </row>
    <row r="13" spans="1:11" x14ac:dyDescent="0.2">
      <c r="A13" s="1"/>
      <c r="B13" s="3"/>
      <c r="C13" s="92"/>
      <c r="D13" s="92"/>
      <c r="E13" s="92"/>
      <c r="F13" s="92"/>
      <c r="H13" s="21"/>
      <c r="I13" s="21"/>
      <c r="J13" s="21"/>
      <c r="K13" s="21"/>
    </row>
    <row r="14" spans="1:11" ht="16" thickBot="1" x14ac:dyDescent="0.25">
      <c r="A14" s="121" t="s">
        <v>114</v>
      </c>
      <c r="B14" s="3"/>
      <c r="C14" s="92"/>
      <c r="D14" s="92"/>
      <c r="E14" s="92"/>
      <c r="F14" s="92"/>
      <c r="H14" s="21"/>
      <c r="I14" s="21"/>
      <c r="J14" s="21"/>
      <c r="K14" s="21"/>
    </row>
    <row r="15" spans="1:11" x14ac:dyDescent="0.2">
      <c r="A15" s="35" t="s">
        <v>295</v>
      </c>
      <c r="B15" s="36" t="s">
        <v>266</v>
      </c>
      <c r="C15" s="96">
        <f t="shared" ref="C15:C34" si="0">IF(ISBLANK(H15),"",Multiplier*H15)</f>
        <v>194</v>
      </c>
      <c r="D15" s="96">
        <f t="shared" ref="D15:D34" si="1">IF(ISBLANK(I15),"",Multiplier*I15)</f>
        <v>209</v>
      </c>
      <c r="E15" s="96">
        <f t="shared" ref="E15:E34" si="2">IF(ISBLANK(J15),"",Multiplier*J15)</f>
        <v>214</v>
      </c>
      <c r="F15" s="96">
        <f t="shared" ref="F15:F34" si="3">IF(ISBLANK(K15),"",Multiplier*K15)</f>
        <v>240</v>
      </c>
      <c r="H15" s="33">
        <v>194</v>
      </c>
      <c r="I15" s="33">
        <v>209</v>
      </c>
      <c r="J15" s="33">
        <v>214</v>
      </c>
      <c r="K15" s="33">
        <v>240</v>
      </c>
    </row>
    <row r="16" spans="1:11" x14ac:dyDescent="0.2">
      <c r="A16" s="1"/>
      <c r="B16" s="3"/>
      <c r="C16" s="92" t="str">
        <f t="shared" si="0"/>
        <v/>
      </c>
      <c r="D16" s="92" t="str">
        <f t="shared" si="1"/>
        <v/>
      </c>
      <c r="E16" s="92" t="str">
        <f t="shared" si="2"/>
        <v/>
      </c>
      <c r="F16" s="92" t="str">
        <f t="shared" si="3"/>
        <v/>
      </c>
      <c r="H16" s="21"/>
      <c r="I16" s="21"/>
      <c r="J16" s="21"/>
      <c r="K16" s="21"/>
    </row>
    <row r="17" spans="1:11" ht="16" thickBot="1" x14ac:dyDescent="0.25">
      <c r="A17" s="121" t="s">
        <v>115</v>
      </c>
      <c r="B17" s="3"/>
      <c r="C17" s="92" t="str">
        <f t="shared" si="0"/>
        <v/>
      </c>
      <c r="D17" s="92" t="str">
        <f t="shared" si="1"/>
        <v/>
      </c>
      <c r="E17" s="92" t="str">
        <f t="shared" si="2"/>
        <v/>
      </c>
      <c r="F17" s="92" t="str">
        <f t="shared" si="3"/>
        <v/>
      </c>
      <c r="H17" s="21"/>
      <c r="I17" s="21"/>
      <c r="J17" s="21"/>
      <c r="K17" s="21"/>
    </row>
    <row r="18" spans="1:11" x14ac:dyDescent="0.2">
      <c r="A18" s="35" t="s">
        <v>296</v>
      </c>
      <c r="B18" s="36" t="s">
        <v>131</v>
      </c>
      <c r="C18" s="96">
        <f t="shared" si="0"/>
        <v>231</v>
      </c>
      <c r="D18" s="96">
        <f t="shared" si="1"/>
        <v>248</v>
      </c>
      <c r="E18" s="96">
        <f t="shared" si="2"/>
        <v>259</v>
      </c>
      <c r="F18" s="96">
        <f t="shared" si="3"/>
        <v>286</v>
      </c>
      <c r="H18" s="33">
        <v>231</v>
      </c>
      <c r="I18" s="33">
        <v>248</v>
      </c>
      <c r="J18" s="33">
        <v>259</v>
      </c>
      <c r="K18" s="33">
        <v>286</v>
      </c>
    </row>
    <row r="19" spans="1:11" ht="10" customHeight="1" x14ac:dyDescent="0.2">
      <c r="A19" s="1"/>
      <c r="B19" s="3"/>
      <c r="C19" s="92" t="str">
        <f t="shared" si="0"/>
        <v/>
      </c>
      <c r="D19" s="92" t="str">
        <f t="shared" si="1"/>
        <v/>
      </c>
      <c r="E19" s="92" t="str">
        <f t="shared" si="2"/>
        <v/>
      </c>
      <c r="F19" s="92" t="str">
        <f t="shared" si="3"/>
        <v/>
      </c>
      <c r="H19" s="21"/>
      <c r="I19" s="21"/>
      <c r="J19" s="21"/>
      <c r="K19" s="21"/>
    </row>
    <row r="20" spans="1:11" ht="16" thickBot="1" x14ac:dyDescent="0.25">
      <c r="A20" s="121" t="s">
        <v>268</v>
      </c>
      <c r="B20" s="3"/>
      <c r="C20" s="92" t="str">
        <f t="shared" si="0"/>
        <v/>
      </c>
      <c r="D20" s="92" t="str">
        <f t="shared" si="1"/>
        <v/>
      </c>
      <c r="E20" s="92" t="str">
        <f t="shared" si="2"/>
        <v/>
      </c>
      <c r="F20" s="92" t="str">
        <f t="shared" si="3"/>
        <v/>
      </c>
      <c r="H20" s="21"/>
      <c r="I20" s="21"/>
      <c r="J20" s="21"/>
      <c r="K20" s="21"/>
    </row>
    <row r="21" spans="1:11" x14ac:dyDescent="0.2">
      <c r="A21" s="35" t="s">
        <v>297</v>
      </c>
      <c r="B21" s="36" t="s">
        <v>309</v>
      </c>
      <c r="C21" s="96">
        <f t="shared" si="0"/>
        <v>139</v>
      </c>
      <c r="D21" s="96">
        <f t="shared" si="1"/>
        <v>149</v>
      </c>
      <c r="E21" s="96">
        <f t="shared" si="2"/>
        <v>153</v>
      </c>
      <c r="F21" s="96">
        <f t="shared" si="3"/>
        <v>167</v>
      </c>
      <c r="H21" s="33">
        <v>139</v>
      </c>
      <c r="I21" s="33">
        <v>149</v>
      </c>
      <c r="J21" s="33">
        <v>153</v>
      </c>
      <c r="K21" s="33">
        <v>167</v>
      </c>
    </row>
    <row r="22" spans="1:11" x14ac:dyDescent="0.2">
      <c r="A22" s="35" t="s">
        <v>298</v>
      </c>
      <c r="B22" s="36" t="s">
        <v>310</v>
      </c>
      <c r="C22" s="96">
        <f t="shared" si="0"/>
        <v>156</v>
      </c>
      <c r="D22" s="96">
        <f t="shared" si="1"/>
        <v>172</v>
      </c>
      <c r="E22" s="96">
        <f t="shared" si="2"/>
        <v>171</v>
      </c>
      <c r="F22" s="96">
        <f t="shared" si="3"/>
        <v>187</v>
      </c>
      <c r="H22" s="33">
        <v>156</v>
      </c>
      <c r="I22" s="33">
        <v>172</v>
      </c>
      <c r="J22" s="33">
        <v>171</v>
      </c>
      <c r="K22" s="33">
        <v>187</v>
      </c>
    </row>
    <row r="23" spans="1:11" x14ac:dyDescent="0.2">
      <c r="A23" s="35" t="s">
        <v>299</v>
      </c>
      <c r="B23" s="36" t="s">
        <v>311</v>
      </c>
      <c r="C23" s="96">
        <f t="shared" si="0"/>
        <v>175</v>
      </c>
      <c r="D23" s="96">
        <f t="shared" si="1"/>
        <v>187</v>
      </c>
      <c r="E23" s="96">
        <f t="shared" si="2"/>
        <v>194</v>
      </c>
      <c r="F23" s="96">
        <f t="shared" si="3"/>
        <v>211</v>
      </c>
      <c r="H23" s="33">
        <v>175</v>
      </c>
      <c r="I23" s="33">
        <v>187</v>
      </c>
      <c r="J23" s="33">
        <v>194</v>
      </c>
      <c r="K23" s="33">
        <v>211</v>
      </c>
    </row>
    <row r="24" spans="1:11" x14ac:dyDescent="0.2">
      <c r="A24" s="35" t="s">
        <v>300</v>
      </c>
      <c r="B24" s="36" t="s">
        <v>312</v>
      </c>
      <c r="C24" s="96">
        <f t="shared" si="0"/>
        <v>195</v>
      </c>
      <c r="D24" s="96">
        <f t="shared" si="1"/>
        <v>207</v>
      </c>
      <c r="E24" s="96">
        <f t="shared" si="2"/>
        <v>213</v>
      </c>
      <c r="F24" s="96">
        <f t="shared" si="3"/>
        <v>229</v>
      </c>
      <c r="H24" s="33">
        <v>195</v>
      </c>
      <c r="I24" s="33">
        <v>207</v>
      </c>
      <c r="J24" s="33">
        <v>213</v>
      </c>
      <c r="K24" s="33">
        <v>229</v>
      </c>
    </row>
    <row r="25" spans="1:11" x14ac:dyDescent="0.2">
      <c r="A25" s="35" t="s">
        <v>301</v>
      </c>
      <c r="B25" s="36" t="s">
        <v>313</v>
      </c>
      <c r="C25" s="96">
        <f t="shared" si="0"/>
        <v>215</v>
      </c>
      <c r="D25" s="96">
        <f t="shared" si="1"/>
        <v>229</v>
      </c>
      <c r="E25" s="96">
        <f t="shared" si="2"/>
        <v>238</v>
      </c>
      <c r="F25" s="96">
        <f t="shared" si="3"/>
        <v>260</v>
      </c>
      <c r="H25" s="33">
        <v>215</v>
      </c>
      <c r="I25" s="33">
        <v>229</v>
      </c>
      <c r="J25" s="33">
        <v>238</v>
      </c>
      <c r="K25" s="33">
        <v>260</v>
      </c>
    </row>
    <row r="26" spans="1:11" x14ac:dyDescent="0.2">
      <c r="A26" s="35" t="s">
        <v>302</v>
      </c>
      <c r="B26" s="36" t="s">
        <v>314</v>
      </c>
      <c r="C26" s="96">
        <f t="shared" si="0"/>
        <v>235</v>
      </c>
      <c r="D26" s="96">
        <f t="shared" si="1"/>
        <v>250</v>
      </c>
      <c r="E26" s="96">
        <f t="shared" si="2"/>
        <v>260</v>
      </c>
      <c r="F26" s="96">
        <f t="shared" si="3"/>
        <v>284</v>
      </c>
      <c r="H26" s="33">
        <v>235</v>
      </c>
      <c r="I26" s="33">
        <v>250</v>
      </c>
      <c r="J26" s="33">
        <v>260</v>
      </c>
      <c r="K26" s="33">
        <v>284</v>
      </c>
    </row>
    <row r="27" spans="1:11" ht="10" customHeight="1" x14ac:dyDescent="0.2">
      <c r="A27" s="1"/>
      <c r="B27" s="3"/>
      <c r="C27" s="92" t="str">
        <f t="shared" si="0"/>
        <v/>
      </c>
      <c r="D27" s="92" t="str">
        <f t="shared" si="1"/>
        <v/>
      </c>
      <c r="E27" s="92" t="str">
        <f t="shared" si="2"/>
        <v/>
      </c>
      <c r="F27" s="92" t="str">
        <f t="shared" si="3"/>
        <v/>
      </c>
      <c r="H27" s="21"/>
      <c r="I27" s="21"/>
      <c r="J27" s="21"/>
      <c r="K27" s="21"/>
    </row>
    <row r="28" spans="1:11" ht="16" thickBot="1" x14ac:dyDescent="0.25">
      <c r="A28" s="121" t="s">
        <v>281</v>
      </c>
      <c r="B28" s="3"/>
      <c r="C28" s="92" t="str">
        <f t="shared" si="0"/>
        <v/>
      </c>
      <c r="D28" s="92" t="str">
        <f t="shared" si="1"/>
        <v/>
      </c>
      <c r="E28" s="92" t="str">
        <f t="shared" si="2"/>
        <v/>
      </c>
      <c r="F28" s="92" t="str">
        <f t="shared" si="3"/>
        <v/>
      </c>
      <c r="H28" s="21"/>
      <c r="I28" s="21"/>
      <c r="J28" s="21"/>
      <c r="K28" s="21"/>
    </row>
    <row r="29" spans="1:11" x14ac:dyDescent="0.2">
      <c r="A29" s="35" t="s">
        <v>303</v>
      </c>
      <c r="B29" s="36" t="s">
        <v>315</v>
      </c>
      <c r="C29" s="96">
        <f t="shared" si="0"/>
        <v>289</v>
      </c>
      <c r="D29" s="96">
        <f t="shared" si="1"/>
        <v>309</v>
      </c>
      <c r="E29" s="96">
        <f t="shared" si="2"/>
        <v>321</v>
      </c>
      <c r="F29" s="96">
        <f t="shared" si="3"/>
        <v>352</v>
      </c>
      <c r="H29" s="33">
        <v>289</v>
      </c>
      <c r="I29" s="33">
        <v>309</v>
      </c>
      <c r="J29" s="33">
        <v>321</v>
      </c>
      <c r="K29" s="33">
        <v>352</v>
      </c>
    </row>
    <row r="30" spans="1:11" x14ac:dyDescent="0.2">
      <c r="A30" s="35" t="s">
        <v>304</v>
      </c>
      <c r="B30" s="36" t="s">
        <v>316</v>
      </c>
      <c r="C30" s="96">
        <f t="shared" si="0"/>
        <v>309</v>
      </c>
      <c r="D30" s="96">
        <f t="shared" si="1"/>
        <v>333</v>
      </c>
      <c r="E30" s="96">
        <f t="shared" si="2"/>
        <v>343</v>
      </c>
      <c r="F30" s="96">
        <f t="shared" si="3"/>
        <v>377</v>
      </c>
      <c r="H30" s="33">
        <v>309</v>
      </c>
      <c r="I30" s="33">
        <v>333</v>
      </c>
      <c r="J30" s="33">
        <v>343</v>
      </c>
      <c r="K30" s="33">
        <v>377</v>
      </c>
    </row>
    <row r="31" spans="1:11" x14ac:dyDescent="0.2">
      <c r="A31" s="35" t="s">
        <v>305</v>
      </c>
      <c r="B31" s="36" t="s">
        <v>317</v>
      </c>
      <c r="C31" s="96">
        <f t="shared" si="0"/>
        <v>315</v>
      </c>
      <c r="D31" s="96">
        <f t="shared" si="1"/>
        <v>324</v>
      </c>
      <c r="E31" s="96">
        <f t="shared" si="2"/>
        <v>336</v>
      </c>
      <c r="F31" s="96">
        <f t="shared" si="3"/>
        <v>370</v>
      </c>
      <c r="H31" s="33">
        <v>315</v>
      </c>
      <c r="I31" s="33">
        <v>324</v>
      </c>
      <c r="J31" s="33">
        <v>336</v>
      </c>
      <c r="K31" s="33">
        <v>370</v>
      </c>
    </row>
    <row r="32" spans="1:11" x14ac:dyDescent="0.2">
      <c r="A32" s="35" t="s">
        <v>306</v>
      </c>
      <c r="B32" s="36" t="s">
        <v>318</v>
      </c>
      <c r="C32" s="96">
        <f t="shared" si="0"/>
        <v>322</v>
      </c>
      <c r="D32" s="96">
        <f t="shared" si="1"/>
        <v>346</v>
      </c>
      <c r="E32" s="96">
        <f t="shared" si="2"/>
        <v>357</v>
      </c>
      <c r="F32" s="96">
        <f t="shared" si="3"/>
        <v>394</v>
      </c>
      <c r="H32" s="33">
        <v>322</v>
      </c>
      <c r="I32" s="33">
        <v>346</v>
      </c>
      <c r="J32" s="33">
        <v>357</v>
      </c>
      <c r="K32" s="33">
        <v>394</v>
      </c>
    </row>
    <row r="33" spans="1:11" x14ac:dyDescent="0.2">
      <c r="A33" s="35" t="s">
        <v>307</v>
      </c>
      <c r="B33" s="36" t="s">
        <v>319</v>
      </c>
      <c r="C33" s="96">
        <f t="shared" si="0"/>
        <v>327</v>
      </c>
      <c r="D33" s="96">
        <f t="shared" si="1"/>
        <v>351</v>
      </c>
      <c r="E33" s="96">
        <f t="shared" si="2"/>
        <v>363</v>
      </c>
      <c r="F33" s="96">
        <f t="shared" si="3"/>
        <v>398</v>
      </c>
      <c r="H33" s="33">
        <v>327</v>
      </c>
      <c r="I33" s="33">
        <v>351</v>
      </c>
      <c r="J33" s="33">
        <v>363</v>
      </c>
      <c r="K33" s="33">
        <v>398</v>
      </c>
    </row>
    <row r="34" spans="1:11" x14ac:dyDescent="0.2">
      <c r="A34" s="35" t="s">
        <v>308</v>
      </c>
      <c r="B34" s="36" t="s">
        <v>320</v>
      </c>
      <c r="C34" s="96">
        <f t="shared" si="0"/>
        <v>347</v>
      </c>
      <c r="D34" s="96">
        <f t="shared" si="1"/>
        <v>372</v>
      </c>
      <c r="E34" s="96">
        <f t="shared" si="2"/>
        <v>384</v>
      </c>
      <c r="F34" s="96">
        <f t="shared" si="3"/>
        <v>422</v>
      </c>
      <c r="H34" s="33">
        <v>347</v>
      </c>
      <c r="I34" s="33">
        <v>372</v>
      </c>
      <c r="J34" s="33">
        <v>384</v>
      </c>
      <c r="K34" s="33">
        <v>422</v>
      </c>
    </row>
    <row r="35" spans="1:11" ht="8" customHeight="1" x14ac:dyDescent="0.2">
      <c r="A35" s="1"/>
      <c r="B35" s="3"/>
      <c r="C35" s="92"/>
      <c r="D35" s="92"/>
      <c r="E35" s="92"/>
      <c r="F35" s="92"/>
    </row>
    <row r="36" spans="1:11" x14ac:dyDescent="0.2">
      <c r="A36" s="235" t="s">
        <v>742</v>
      </c>
      <c r="B36" s="235"/>
      <c r="C36" s="92">
        <f>IF(ISBLANK(H36),"",Multiplier*H36)</f>
        <v>20</v>
      </c>
      <c r="D36" s="92"/>
      <c r="E36" s="92"/>
      <c r="F36" s="92"/>
      <c r="H36" s="21">
        <v>20</v>
      </c>
    </row>
    <row r="37" spans="1:11" ht="2" customHeight="1" x14ac:dyDescent="0.2">
      <c r="A37" s="23"/>
      <c r="B37" s="3"/>
      <c r="C37" s="92"/>
      <c r="D37" s="92"/>
      <c r="E37" s="92"/>
      <c r="F37" s="92"/>
    </row>
    <row r="65" spans="4:4" x14ac:dyDescent="0.2">
      <c r="D65" s="86" t="str">
        <f>IF(ISBLANK(G65),"",Multiplier*G65)</f>
        <v/>
      </c>
    </row>
  </sheetData>
  <sheetProtection sheet="1" objects="1" scenarios="1"/>
  <mergeCells count="3">
    <mergeCell ref="A7:F7"/>
    <mergeCell ref="A36:B36"/>
    <mergeCell ref="A4:F5"/>
  </mergeCells>
  <pageMargins left="0.7" right="0.7" top="0.5" bottom="0.5" header="0.3" footer="0.3"/>
  <pageSetup scale="69" firstPageNumber="25" fitToHeight="0" orientation="portrait" useFirstPageNumber="1" r:id="rId1"/>
  <headerFooter>
    <oddFooter>&amp;C&amp;"Aptos Narrow,Regular"&amp;K000000&amp;P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5B185-6E5C-AF42-8A43-A15849ED012F}">
  <sheetPr codeName="Sheet17">
    <pageSetUpPr fitToPage="1"/>
  </sheetPr>
  <dimension ref="A1:K65"/>
  <sheetViews>
    <sheetView view="pageBreakPreview" zoomScale="150" zoomScaleNormal="60" zoomScaleSheetLayoutView="150" workbookViewId="0">
      <selection activeCell="F1" sqref="F1:G1"/>
    </sheetView>
  </sheetViews>
  <sheetFormatPr baseColWidth="10" defaultColWidth="8.83203125" defaultRowHeight="15" x14ac:dyDescent="0.2"/>
  <cols>
    <col min="1" max="1" width="30.6640625" customWidth="1"/>
    <col min="2" max="2" width="24.6640625" customWidth="1"/>
    <col min="3" max="6" width="16.6640625" style="86" customWidth="1"/>
    <col min="7" max="7" width="0" hidden="1" customWidth="1"/>
    <col min="8" max="10" width="17" hidden="1" customWidth="1"/>
    <col min="11" max="11" width="20.5" hidden="1" customWidth="1"/>
  </cols>
  <sheetData>
    <row r="1" spans="1:11" x14ac:dyDescent="0.2">
      <c r="A1" s="1"/>
      <c r="B1" s="3"/>
      <c r="C1" s="74"/>
      <c r="E1" s="84"/>
      <c r="F1" s="309" t="str">
        <f>UpDate</f>
        <v>9/12/2025_Rev 1709</v>
      </c>
    </row>
    <row r="2" spans="1:11" x14ac:dyDescent="0.2">
      <c r="A2" s="1"/>
      <c r="B2" s="3"/>
      <c r="C2" s="74"/>
      <c r="D2" s="74"/>
      <c r="E2" s="84"/>
      <c r="F2" s="73"/>
    </row>
    <row r="3" spans="1:11" x14ac:dyDescent="0.2">
      <c r="A3" s="1"/>
      <c r="B3" s="3"/>
      <c r="C3" s="74"/>
      <c r="D3" s="72"/>
      <c r="E3" s="84"/>
      <c r="F3" s="72"/>
    </row>
    <row r="4" spans="1:11" x14ac:dyDescent="0.2">
      <c r="A4" s="241" t="str">
        <f>IF(PriceCode="BMM","Wholesale Price List","Retail Price List")</f>
        <v>Wholesale Price List</v>
      </c>
      <c r="B4" s="241"/>
      <c r="C4" s="241"/>
      <c r="D4" s="241"/>
      <c r="E4" s="241"/>
      <c r="F4" s="241"/>
    </row>
    <row r="5" spans="1:11" x14ac:dyDescent="0.2">
      <c r="A5" s="241"/>
      <c r="B5" s="241"/>
      <c r="C5" s="241"/>
      <c r="D5" s="241"/>
      <c r="E5" s="241"/>
      <c r="F5" s="241"/>
    </row>
    <row r="6" spans="1:11" x14ac:dyDescent="0.2">
      <c r="A6" s="1"/>
      <c r="B6" s="3"/>
      <c r="C6" s="74"/>
      <c r="D6" s="72"/>
      <c r="E6" s="84"/>
      <c r="F6" s="72" t="str">
        <f>PriceCode</f>
        <v>BMM</v>
      </c>
    </row>
    <row r="7" spans="1:11" ht="2" customHeight="1" x14ac:dyDescent="0.2">
      <c r="A7" s="23"/>
      <c r="B7" s="3"/>
      <c r="C7" s="84"/>
      <c r="D7" s="84"/>
      <c r="E7" s="84"/>
      <c r="F7" s="84"/>
    </row>
    <row r="8" spans="1:11" ht="35" customHeight="1" x14ac:dyDescent="0.2">
      <c r="A8" s="242" t="s">
        <v>439</v>
      </c>
      <c r="B8" s="242"/>
      <c r="C8" s="242"/>
      <c r="D8" s="242"/>
      <c r="E8" s="242"/>
      <c r="F8" s="242"/>
    </row>
    <row r="9" spans="1:11" ht="10" customHeight="1" x14ac:dyDescent="0.2">
      <c r="A9" s="1"/>
      <c r="B9" s="3"/>
      <c r="C9" s="84"/>
      <c r="D9" s="84"/>
      <c r="E9" s="84"/>
      <c r="F9" s="84"/>
    </row>
    <row r="10" spans="1:11" ht="84" x14ac:dyDescent="0.2">
      <c r="A10" s="114" t="s">
        <v>33</v>
      </c>
      <c r="B10" s="114" t="s">
        <v>0</v>
      </c>
      <c r="C10" s="115" t="s">
        <v>262</v>
      </c>
      <c r="D10" s="115" t="s">
        <v>263</v>
      </c>
      <c r="E10" s="115" t="s">
        <v>264</v>
      </c>
      <c r="F10" s="115" t="s">
        <v>722</v>
      </c>
      <c r="H10" s="2" t="s">
        <v>262</v>
      </c>
      <c r="I10" s="2" t="s">
        <v>263</v>
      </c>
      <c r="J10" s="2" t="s">
        <v>264</v>
      </c>
      <c r="K10" s="2" t="s">
        <v>723</v>
      </c>
    </row>
    <row r="11" spans="1:11" ht="10" customHeight="1" x14ac:dyDescent="0.2">
      <c r="A11" s="6"/>
      <c r="B11" s="9"/>
      <c r="C11" s="87"/>
      <c r="D11" s="87"/>
      <c r="E11" s="87"/>
      <c r="F11" s="87"/>
    </row>
    <row r="12" spans="1:11" ht="16" thickBot="1" x14ac:dyDescent="0.25">
      <c r="A12" s="121" t="s">
        <v>113</v>
      </c>
      <c r="B12" s="3"/>
      <c r="C12" s="84"/>
      <c r="D12" s="84"/>
      <c r="E12" s="84"/>
      <c r="F12" s="84"/>
    </row>
    <row r="13" spans="1:11" x14ac:dyDescent="0.2">
      <c r="A13" s="35" t="s">
        <v>261</v>
      </c>
      <c r="B13" s="36" t="s">
        <v>116</v>
      </c>
      <c r="C13" s="96">
        <f>IF(ISBLANK(H13),"",Multiplier*H13)</f>
        <v>256</v>
      </c>
      <c r="D13" s="96">
        <f>IF(ISBLANK(I13),"",Multiplier*I13)</f>
        <v>274</v>
      </c>
      <c r="E13" s="96">
        <f>IF(ISBLANK(J13),"",Multiplier*J13)</f>
        <v>285</v>
      </c>
      <c r="F13" s="96">
        <f>IF(ISBLANK(K13),"",Multiplier*K13)</f>
        <v>316</v>
      </c>
      <c r="H13" s="33">
        <v>256</v>
      </c>
      <c r="I13" s="33">
        <v>274</v>
      </c>
      <c r="J13" s="33">
        <v>285</v>
      </c>
      <c r="K13" s="33">
        <v>316</v>
      </c>
    </row>
    <row r="14" spans="1:11" x14ac:dyDescent="0.2">
      <c r="A14" s="1"/>
      <c r="B14" s="3"/>
      <c r="C14" s="92"/>
      <c r="D14" s="92"/>
      <c r="E14" s="92"/>
      <c r="F14" s="92"/>
      <c r="H14" s="21"/>
      <c r="I14" s="21"/>
      <c r="J14" s="21"/>
      <c r="K14" s="21"/>
    </row>
    <row r="15" spans="1:11" ht="16" thickBot="1" x14ac:dyDescent="0.25">
      <c r="A15" s="121" t="s">
        <v>114</v>
      </c>
      <c r="B15" s="3"/>
      <c r="C15" s="92"/>
      <c r="D15" s="92"/>
      <c r="E15" s="92"/>
      <c r="F15" s="92"/>
      <c r="H15" s="21"/>
      <c r="I15" s="21"/>
      <c r="J15" s="21"/>
      <c r="K15" s="21"/>
    </row>
    <row r="16" spans="1:11" x14ac:dyDescent="0.2">
      <c r="A16" s="35" t="s">
        <v>265</v>
      </c>
      <c r="B16" s="36" t="s">
        <v>266</v>
      </c>
      <c r="C16" s="96">
        <f t="shared" ref="C16:C35" si="0">IF(ISBLANK(H16),"",Multiplier*H16)</f>
        <v>197</v>
      </c>
      <c r="D16" s="96">
        <f t="shared" ref="D16:D35" si="1">IF(ISBLANK(I16),"",Multiplier*I16)</f>
        <v>214</v>
      </c>
      <c r="E16" s="96">
        <f t="shared" ref="E16:E35" si="2">IF(ISBLANK(J16),"",Multiplier*J16)</f>
        <v>220</v>
      </c>
      <c r="F16" s="96">
        <f t="shared" ref="F16:F35" si="3">IF(ISBLANK(K16),"",Multiplier*K16)</f>
        <v>245</v>
      </c>
      <c r="H16" s="33">
        <v>197</v>
      </c>
      <c r="I16" s="33">
        <v>214</v>
      </c>
      <c r="J16" s="33">
        <v>220</v>
      </c>
      <c r="K16" s="33">
        <v>245</v>
      </c>
    </row>
    <row r="17" spans="1:11" x14ac:dyDescent="0.2">
      <c r="A17" s="1"/>
      <c r="B17" s="3"/>
      <c r="C17" s="92" t="str">
        <f t="shared" si="0"/>
        <v/>
      </c>
      <c r="D17" s="92" t="str">
        <f t="shared" si="1"/>
        <v/>
      </c>
      <c r="E17" s="92" t="str">
        <f t="shared" si="2"/>
        <v/>
      </c>
      <c r="F17" s="92" t="str">
        <f t="shared" si="3"/>
        <v/>
      </c>
      <c r="H17" s="21"/>
      <c r="I17" s="21"/>
      <c r="J17" s="21"/>
      <c r="K17" s="21"/>
    </row>
    <row r="18" spans="1:11" ht="16" thickBot="1" x14ac:dyDescent="0.25">
      <c r="A18" s="121" t="s">
        <v>115</v>
      </c>
      <c r="B18" s="3"/>
      <c r="C18" s="92" t="str">
        <f t="shared" si="0"/>
        <v/>
      </c>
      <c r="D18" s="92" t="str">
        <f t="shared" si="1"/>
        <v/>
      </c>
      <c r="E18" s="92" t="str">
        <f t="shared" si="2"/>
        <v/>
      </c>
      <c r="F18" s="92" t="str">
        <f t="shared" si="3"/>
        <v/>
      </c>
      <c r="H18" s="21"/>
      <c r="I18" s="21"/>
      <c r="J18" s="21"/>
      <c r="K18" s="21"/>
    </row>
    <row r="19" spans="1:11" x14ac:dyDescent="0.2">
      <c r="A19" s="35" t="s">
        <v>267</v>
      </c>
      <c r="B19" s="36" t="s">
        <v>131</v>
      </c>
      <c r="C19" s="96">
        <f t="shared" si="0"/>
        <v>246</v>
      </c>
      <c r="D19" s="96">
        <f t="shared" si="1"/>
        <v>266</v>
      </c>
      <c r="E19" s="96">
        <f t="shared" si="2"/>
        <v>274</v>
      </c>
      <c r="F19" s="96">
        <f t="shared" si="3"/>
        <v>305</v>
      </c>
      <c r="H19" s="33">
        <v>246</v>
      </c>
      <c r="I19" s="33">
        <v>266</v>
      </c>
      <c r="J19" s="33">
        <v>274</v>
      </c>
      <c r="K19" s="33">
        <v>305</v>
      </c>
    </row>
    <row r="20" spans="1:11" x14ac:dyDescent="0.2">
      <c r="A20" s="1"/>
      <c r="B20" s="3"/>
      <c r="C20" s="92" t="str">
        <f t="shared" si="0"/>
        <v/>
      </c>
      <c r="D20" s="92" t="str">
        <f t="shared" si="1"/>
        <v/>
      </c>
      <c r="E20" s="92" t="str">
        <f t="shared" si="2"/>
        <v/>
      </c>
      <c r="F20" s="92" t="str">
        <f t="shared" si="3"/>
        <v/>
      </c>
      <c r="H20" s="21"/>
      <c r="I20" s="21"/>
      <c r="J20" s="21"/>
      <c r="K20" s="21"/>
    </row>
    <row r="21" spans="1:11" ht="16" thickBot="1" x14ac:dyDescent="0.25">
      <c r="A21" s="121" t="s">
        <v>268</v>
      </c>
      <c r="B21" s="3"/>
      <c r="C21" s="92" t="str">
        <f t="shared" si="0"/>
        <v/>
      </c>
      <c r="D21" s="92" t="str">
        <f t="shared" si="1"/>
        <v/>
      </c>
      <c r="E21" s="92" t="str">
        <f t="shared" si="2"/>
        <v/>
      </c>
      <c r="F21" s="92" t="str">
        <f t="shared" si="3"/>
        <v/>
      </c>
      <c r="H21" s="21"/>
      <c r="I21" s="21"/>
      <c r="J21" s="21"/>
      <c r="K21" s="21"/>
    </row>
    <row r="22" spans="1:11" x14ac:dyDescent="0.2">
      <c r="A22" s="35" t="s">
        <v>269</v>
      </c>
      <c r="B22" s="36" t="s">
        <v>275</v>
      </c>
      <c r="C22" s="96">
        <f t="shared" si="0"/>
        <v>189</v>
      </c>
      <c r="D22" s="96">
        <f t="shared" si="1"/>
        <v>202</v>
      </c>
      <c r="E22" s="96">
        <f t="shared" si="2"/>
        <v>210</v>
      </c>
      <c r="F22" s="96">
        <f t="shared" si="3"/>
        <v>231</v>
      </c>
      <c r="H22" s="33">
        <v>189</v>
      </c>
      <c r="I22" s="33">
        <v>202</v>
      </c>
      <c r="J22" s="33">
        <v>210</v>
      </c>
      <c r="K22" s="33">
        <v>231</v>
      </c>
    </row>
    <row r="23" spans="1:11" x14ac:dyDescent="0.2">
      <c r="A23" s="35" t="s">
        <v>270</v>
      </c>
      <c r="B23" s="36" t="s">
        <v>276</v>
      </c>
      <c r="C23" s="96">
        <f t="shared" si="0"/>
        <v>209</v>
      </c>
      <c r="D23" s="96">
        <f t="shared" si="1"/>
        <v>223</v>
      </c>
      <c r="E23" s="96">
        <f t="shared" si="2"/>
        <v>228</v>
      </c>
      <c r="F23" s="96">
        <f t="shared" si="3"/>
        <v>255</v>
      </c>
      <c r="H23" s="33">
        <v>209</v>
      </c>
      <c r="I23" s="33">
        <v>223</v>
      </c>
      <c r="J23" s="33">
        <v>228</v>
      </c>
      <c r="K23" s="33">
        <v>255</v>
      </c>
    </row>
    <row r="24" spans="1:11" x14ac:dyDescent="0.2">
      <c r="A24" s="35" t="s">
        <v>271</v>
      </c>
      <c r="B24" s="36" t="s">
        <v>277</v>
      </c>
      <c r="C24" s="96">
        <f t="shared" si="0"/>
        <v>227</v>
      </c>
      <c r="D24" s="96">
        <f t="shared" si="1"/>
        <v>244</v>
      </c>
      <c r="E24" s="96">
        <f t="shared" si="2"/>
        <v>250</v>
      </c>
      <c r="F24" s="96">
        <f t="shared" si="3"/>
        <v>277</v>
      </c>
      <c r="H24" s="33">
        <v>227</v>
      </c>
      <c r="I24" s="33">
        <v>244</v>
      </c>
      <c r="J24" s="33">
        <v>250</v>
      </c>
      <c r="K24" s="33">
        <v>277</v>
      </c>
    </row>
    <row r="25" spans="1:11" x14ac:dyDescent="0.2">
      <c r="A25" s="35" t="s">
        <v>272</v>
      </c>
      <c r="B25" s="36" t="s">
        <v>278</v>
      </c>
      <c r="C25" s="96">
        <f t="shared" si="0"/>
        <v>247</v>
      </c>
      <c r="D25" s="96">
        <f t="shared" si="1"/>
        <v>266</v>
      </c>
      <c r="E25" s="96">
        <f t="shared" si="2"/>
        <v>274</v>
      </c>
      <c r="F25" s="96">
        <f t="shared" si="3"/>
        <v>302</v>
      </c>
      <c r="H25" s="33">
        <v>247</v>
      </c>
      <c r="I25" s="33">
        <v>266</v>
      </c>
      <c r="J25" s="33">
        <v>274</v>
      </c>
      <c r="K25" s="33">
        <v>302</v>
      </c>
    </row>
    <row r="26" spans="1:11" x14ac:dyDescent="0.2">
      <c r="A26" s="35" t="s">
        <v>273</v>
      </c>
      <c r="B26" s="36" t="s">
        <v>279</v>
      </c>
      <c r="C26" s="96">
        <f t="shared" si="0"/>
        <v>269</v>
      </c>
      <c r="D26" s="96">
        <f t="shared" si="1"/>
        <v>287</v>
      </c>
      <c r="E26" s="96">
        <f t="shared" si="2"/>
        <v>296</v>
      </c>
      <c r="F26" s="96">
        <f t="shared" si="3"/>
        <v>326</v>
      </c>
      <c r="H26" s="33">
        <v>269</v>
      </c>
      <c r="I26" s="33">
        <v>287</v>
      </c>
      <c r="J26" s="33">
        <v>296</v>
      </c>
      <c r="K26" s="33">
        <v>326</v>
      </c>
    </row>
    <row r="27" spans="1:11" x14ac:dyDescent="0.2">
      <c r="A27" s="35" t="s">
        <v>274</v>
      </c>
      <c r="B27" s="36" t="s">
        <v>280</v>
      </c>
      <c r="C27" s="96">
        <f t="shared" si="0"/>
        <v>289</v>
      </c>
      <c r="D27" s="96">
        <f t="shared" si="1"/>
        <v>309</v>
      </c>
      <c r="E27" s="96">
        <f t="shared" si="2"/>
        <v>320</v>
      </c>
      <c r="F27" s="96">
        <f t="shared" si="3"/>
        <v>351</v>
      </c>
      <c r="H27" s="33">
        <v>289</v>
      </c>
      <c r="I27" s="33">
        <v>309</v>
      </c>
      <c r="J27" s="33">
        <v>320</v>
      </c>
      <c r="K27" s="33">
        <v>351</v>
      </c>
    </row>
    <row r="28" spans="1:11" x14ac:dyDescent="0.2">
      <c r="A28" s="1"/>
      <c r="B28" s="3"/>
      <c r="C28" s="92" t="str">
        <f t="shared" si="0"/>
        <v/>
      </c>
      <c r="D28" s="92" t="str">
        <f t="shared" si="1"/>
        <v/>
      </c>
      <c r="E28" s="92" t="str">
        <f t="shared" si="2"/>
        <v/>
      </c>
      <c r="F28" s="92" t="str">
        <f t="shared" si="3"/>
        <v/>
      </c>
      <c r="H28" s="21"/>
      <c r="I28" s="21"/>
      <c r="J28" s="21"/>
      <c r="K28" s="21"/>
    </row>
    <row r="29" spans="1:11" ht="16" thickBot="1" x14ac:dyDescent="0.25">
      <c r="A29" s="121" t="s">
        <v>281</v>
      </c>
      <c r="B29" s="3"/>
      <c r="C29" s="92" t="str">
        <f t="shared" si="0"/>
        <v/>
      </c>
      <c r="D29" s="92" t="str">
        <f t="shared" si="1"/>
        <v/>
      </c>
      <c r="E29" s="92" t="str">
        <f t="shared" si="2"/>
        <v/>
      </c>
      <c r="F29" s="92" t="str">
        <f t="shared" si="3"/>
        <v/>
      </c>
      <c r="H29" s="21"/>
      <c r="I29" s="21"/>
      <c r="J29" s="21"/>
      <c r="K29" s="21"/>
    </row>
    <row r="30" spans="1:11" x14ac:dyDescent="0.2">
      <c r="A30" s="35" t="s">
        <v>282</v>
      </c>
      <c r="B30" s="36" t="s">
        <v>288</v>
      </c>
      <c r="C30" s="96">
        <f t="shared" si="0"/>
        <v>315</v>
      </c>
      <c r="D30" s="96">
        <f t="shared" si="1"/>
        <v>337</v>
      </c>
      <c r="E30" s="96">
        <f t="shared" si="2"/>
        <v>349</v>
      </c>
      <c r="F30" s="96">
        <f t="shared" si="3"/>
        <v>384</v>
      </c>
      <c r="H30" s="33">
        <v>315</v>
      </c>
      <c r="I30" s="33">
        <v>337</v>
      </c>
      <c r="J30" s="33">
        <v>349</v>
      </c>
      <c r="K30" s="33">
        <v>384</v>
      </c>
    </row>
    <row r="31" spans="1:11" x14ac:dyDescent="0.2">
      <c r="A31" s="35" t="s">
        <v>283</v>
      </c>
      <c r="B31" s="36" t="s">
        <v>289</v>
      </c>
      <c r="C31" s="96">
        <f t="shared" si="0"/>
        <v>334</v>
      </c>
      <c r="D31" s="96">
        <f t="shared" si="1"/>
        <v>360</v>
      </c>
      <c r="E31" s="96">
        <f t="shared" si="2"/>
        <v>371</v>
      </c>
      <c r="F31" s="96">
        <f t="shared" si="3"/>
        <v>409</v>
      </c>
      <c r="H31" s="33">
        <v>334</v>
      </c>
      <c r="I31" s="33">
        <v>360</v>
      </c>
      <c r="J31" s="33">
        <v>371</v>
      </c>
      <c r="K31" s="33">
        <v>409</v>
      </c>
    </row>
    <row r="32" spans="1:11" x14ac:dyDescent="0.2">
      <c r="A32" s="35" t="s">
        <v>284</v>
      </c>
      <c r="B32" s="36" t="s">
        <v>290</v>
      </c>
      <c r="C32" s="96">
        <f t="shared" si="0"/>
        <v>327</v>
      </c>
      <c r="D32" s="96">
        <f t="shared" si="1"/>
        <v>351</v>
      </c>
      <c r="E32" s="96">
        <f t="shared" si="2"/>
        <v>364</v>
      </c>
      <c r="F32" s="96">
        <f t="shared" si="3"/>
        <v>400</v>
      </c>
      <c r="H32" s="33">
        <v>327</v>
      </c>
      <c r="I32" s="33">
        <v>351</v>
      </c>
      <c r="J32" s="33">
        <v>364</v>
      </c>
      <c r="K32" s="33">
        <v>400</v>
      </c>
    </row>
    <row r="33" spans="1:11" x14ac:dyDescent="0.2">
      <c r="A33" s="35" t="s">
        <v>285</v>
      </c>
      <c r="B33" s="36" t="s">
        <v>291</v>
      </c>
      <c r="C33" s="96">
        <f t="shared" si="0"/>
        <v>348</v>
      </c>
      <c r="D33" s="96">
        <f t="shared" si="1"/>
        <v>373</v>
      </c>
      <c r="E33" s="96">
        <f t="shared" si="2"/>
        <v>386</v>
      </c>
      <c r="F33" s="96">
        <f t="shared" si="3"/>
        <v>425</v>
      </c>
      <c r="H33" s="33">
        <v>348</v>
      </c>
      <c r="I33" s="33">
        <v>373</v>
      </c>
      <c r="J33" s="33">
        <v>386</v>
      </c>
      <c r="K33" s="33">
        <v>425</v>
      </c>
    </row>
    <row r="34" spans="1:11" x14ac:dyDescent="0.2">
      <c r="A34" s="35" t="s">
        <v>286</v>
      </c>
      <c r="B34" s="36" t="s">
        <v>292</v>
      </c>
      <c r="C34" s="96">
        <f t="shared" si="0"/>
        <v>353</v>
      </c>
      <c r="D34" s="96">
        <f t="shared" si="1"/>
        <v>378</v>
      </c>
      <c r="E34" s="96">
        <f t="shared" si="2"/>
        <v>391</v>
      </c>
      <c r="F34" s="96">
        <f t="shared" si="3"/>
        <v>430</v>
      </c>
      <c r="H34" s="33">
        <v>353</v>
      </c>
      <c r="I34" s="33">
        <v>378</v>
      </c>
      <c r="J34" s="33">
        <v>391</v>
      </c>
      <c r="K34" s="33">
        <v>430</v>
      </c>
    </row>
    <row r="35" spans="1:11" x14ac:dyDescent="0.2">
      <c r="A35" s="35" t="s">
        <v>287</v>
      </c>
      <c r="B35" s="36" t="s">
        <v>293</v>
      </c>
      <c r="C35" s="96">
        <f t="shared" si="0"/>
        <v>373</v>
      </c>
      <c r="D35" s="96">
        <f t="shared" si="1"/>
        <v>400</v>
      </c>
      <c r="E35" s="96">
        <f t="shared" si="2"/>
        <v>413</v>
      </c>
      <c r="F35" s="96">
        <f t="shared" si="3"/>
        <v>455</v>
      </c>
      <c r="H35" s="33">
        <v>373</v>
      </c>
      <c r="I35" s="33">
        <v>400</v>
      </c>
      <c r="J35" s="33">
        <v>413</v>
      </c>
      <c r="K35" s="33">
        <v>455</v>
      </c>
    </row>
    <row r="36" spans="1:11" x14ac:dyDescent="0.2">
      <c r="A36" s="1"/>
      <c r="B36" s="3"/>
      <c r="C36" s="92"/>
      <c r="D36" s="92"/>
      <c r="E36" s="92"/>
      <c r="F36" s="92"/>
    </row>
    <row r="37" spans="1:11" x14ac:dyDescent="0.2">
      <c r="A37" s="235" t="s">
        <v>742</v>
      </c>
      <c r="B37" s="235"/>
      <c r="C37" s="92">
        <f>IF(ISBLANK(H37),"",Multiplier*H37)</f>
        <v>20</v>
      </c>
      <c r="D37" s="92"/>
      <c r="E37" s="92"/>
      <c r="F37" s="92"/>
      <c r="H37" s="21">
        <v>20</v>
      </c>
    </row>
    <row r="65" spans="4:4" x14ac:dyDescent="0.2">
      <c r="D65" s="86" t="str">
        <f>IF(ISBLANK(G65),"",Multiplier*G65)</f>
        <v/>
      </c>
    </row>
  </sheetData>
  <sheetProtection sheet="1" objects="1" scenarios="1"/>
  <mergeCells count="3">
    <mergeCell ref="A8:F8"/>
    <mergeCell ref="A37:B37"/>
    <mergeCell ref="A4:F5"/>
  </mergeCells>
  <pageMargins left="0.7" right="0.7" top="0.5" bottom="0.5" header="0.3" footer="0.3"/>
  <pageSetup scale="69" firstPageNumber="26" fitToHeight="0" orientation="portrait" useFirstPageNumber="1" r:id="rId1"/>
  <headerFooter>
    <oddFooter>&amp;C&amp;"Aptos Narrow,Regular"&amp;K000000&amp;P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87091-4972-BC4E-98B8-628F8836C3B2}">
  <sheetPr codeName="Sheet4">
    <pageSetUpPr fitToPage="1"/>
  </sheetPr>
  <dimension ref="A1:E40"/>
  <sheetViews>
    <sheetView topLeftCell="B1" workbookViewId="0">
      <pane ySplit="2" topLeftCell="A12" activePane="bottomLeft" state="frozenSplit"/>
      <selection activeCell="F1" sqref="F1:G2"/>
      <selection pane="bottomLeft" activeCell="F1" sqref="F1:G2"/>
    </sheetView>
  </sheetViews>
  <sheetFormatPr baseColWidth="10" defaultRowHeight="15" x14ac:dyDescent="0.2"/>
  <cols>
    <col min="1" max="1" width="19.33203125" hidden="1" customWidth="1"/>
    <col min="2" max="2" width="16.1640625" customWidth="1"/>
    <col min="3" max="3" width="60.83203125" customWidth="1"/>
    <col min="4" max="4" width="7.83203125" hidden="1" customWidth="1"/>
    <col min="5" max="5" width="10.83203125" style="194" customWidth="1"/>
    <col min="7" max="7" width="13.1640625" customWidth="1"/>
    <col min="8" max="8" width="5.33203125" customWidth="1"/>
    <col min="9" max="9" width="4.83203125" bestFit="1" customWidth="1"/>
  </cols>
  <sheetData>
    <row r="1" spans="1:5" ht="47" x14ac:dyDescent="0.2">
      <c r="C1" s="205" t="s">
        <v>1222</v>
      </c>
      <c r="D1" s="205"/>
      <c r="E1" s="205"/>
    </row>
    <row r="2" spans="1:5" s="188" customFormat="1" ht="22" x14ac:dyDescent="0.3">
      <c r="A2" s="188" t="s">
        <v>1212</v>
      </c>
      <c r="C2" s="189" t="s">
        <v>1213</v>
      </c>
      <c r="D2" s="189" t="s">
        <v>1214</v>
      </c>
      <c r="E2" s="192" t="s">
        <v>1215</v>
      </c>
    </row>
    <row r="3" spans="1:5" ht="22" x14ac:dyDescent="0.3">
      <c r="A3" t="s">
        <v>1216</v>
      </c>
      <c r="C3" s="195" t="s">
        <v>1002</v>
      </c>
      <c r="D3" s="190">
        <v>1</v>
      </c>
      <c r="E3" s="193">
        <v>1</v>
      </c>
    </row>
    <row r="4" spans="1:5" ht="22" x14ac:dyDescent="0.3">
      <c r="A4" t="s">
        <v>1216</v>
      </c>
      <c r="C4" s="196" t="s">
        <v>1011</v>
      </c>
      <c r="D4" s="190">
        <v>2</v>
      </c>
      <c r="E4" s="193">
        <v>1</v>
      </c>
    </row>
    <row r="5" spans="1:5" ht="22" x14ac:dyDescent="0.3">
      <c r="A5" t="s">
        <v>1216</v>
      </c>
      <c r="C5" s="196" t="s">
        <v>1012</v>
      </c>
      <c r="D5" s="190">
        <v>2</v>
      </c>
      <c r="E5" s="193">
        <v>1</v>
      </c>
    </row>
    <row r="6" spans="1:5" ht="22" x14ac:dyDescent="0.3">
      <c r="A6" t="s">
        <v>1216</v>
      </c>
      <c r="C6" s="196" t="s">
        <v>1052</v>
      </c>
      <c r="D6" s="190">
        <v>2</v>
      </c>
      <c r="E6" s="193">
        <v>1</v>
      </c>
    </row>
    <row r="7" spans="1:5" ht="22" x14ac:dyDescent="0.3">
      <c r="A7" t="s">
        <v>1216</v>
      </c>
      <c r="C7" s="196" t="s">
        <v>1076</v>
      </c>
      <c r="D7" s="190">
        <v>2</v>
      </c>
      <c r="E7" s="193">
        <v>1</v>
      </c>
    </row>
    <row r="8" spans="1:5" ht="22" x14ac:dyDescent="0.3">
      <c r="A8" t="s">
        <v>1217</v>
      </c>
      <c r="C8" s="195" t="s">
        <v>991</v>
      </c>
      <c r="D8" s="190">
        <v>1</v>
      </c>
      <c r="E8" s="193" t="s">
        <v>1238</v>
      </c>
    </row>
    <row r="9" spans="1:5" ht="22" x14ac:dyDescent="0.3">
      <c r="A9" t="s">
        <v>1218</v>
      </c>
      <c r="C9" s="195" t="s">
        <v>599</v>
      </c>
      <c r="D9" s="190">
        <v>1</v>
      </c>
      <c r="E9" s="193" t="s">
        <v>1239</v>
      </c>
    </row>
    <row r="10" spans="1:5" ht="22" x14ac:dyDescent="0.3">
      <c r="A10" t="s">
        <v>1219</v>
      </c>
      <c r="C10" s="195" t="s">
        <v>47</v>
      </c>
      <c r="D10" s="190">
        <v>1</v>
      </c>
      <c r="E10" s="193" t="s">
        <v>1240</v>
      </c>
    </row>
    <row r="11" spans="1:5" ht="22" x14ac:dyDescent="0.3">
      <c r="A11" t="s">
        <v>1220</v>
      </c>
      <c r="C11" s="195" t="s">
        <v>1223</v>
      </c>
      <c r="D11" s="190">
        <v>1</v>
      </c>
      <c r="E11" s="193">
        <v>8</v>
      </c>
    </row>
    <row r="12" spans="1:5" ht="22" x14ac:dyDescent="0.3">
      <c r="A12" t="s">
        <v>601</v>
      </c>
      <c r="C12" s="195" t="s">
        <v>601</v>
      </c>
      <c r="D12" s="190">
        <v>1</v>
      </c>
      <c r="E12" s="193">
        <v>9</v>
      </c>
    </row>
    <row r="13" spans="1:5" ht="22" x14ac:dyDescent="0.3">
      <c r="A13" t="s">
        <v>1221</v>
      </c>
      <c r="C13" s="195" t="s">
        <v>1096</v>
      </c>
      <c r="D13" s="190">
        <v>1</v>
      </c>
      <c r="E13" s="193" t="s">
        <v>1241</v>
      </c>
    </row>
    <row r="14" spans="1:5" ht="22" x14ac:dyDescent="0.3">
      <c r="C14" s="195" t="s">
        <v>1094</v>
      </c>
      <c r="D14" s="190">
        <v>1</v>
      </c>
      <c r="E14" s="193" t="s">
        <v>1242</v>
      </c>
    </row>
    <row r="15" spans="1:5" ht="22" x14ac:dyDescent="0.3">
      <c r="C15" s="196" t="s">
        <v>1244</v>
      </c>
      <c r="D15" s="190"/>
      <c r="E15" s="193" t="s">
        <v>1245</v>
      </c>
    </row>
    <row r="16" spans="1:5" ht="22" x14ac:dyDescent="0.3">
      <c r="C16" s="196" t="s">
        <v>1246</v>
      </c>
      <c r="D16" s="190"/>
      <c r="E16" s="193" t="s">
        <v>1247</v>
      </c>
    </row>
    <row r="17" spans="3:5" ht="22" x14ac:dyDescent="0.3">
      <c r="C17" s="196" t="s">
        <v>1248</v>
      </c>
      <c r="D17" s="190"/>
      <c r="E17" s="193" t="s">
        <v>1249</v>
      </c>
    </row>
    <row r="18" spans="3:5" ht="22" x14ac:dyDescent="0.3">
      <c r="C18" s="196" t="s">
        <v>1259</v>
      </c>
      <c r="D18" s="190"/>
      <c r="E18" s="193" t="s">
        <v>1250</v>
      </c>
    </row>
    <row r="19" spans="3:5" ht="22" x14ac:dyDescent="0.3">
      <c r="C19" s="196" t="s">
        <v>1251</v>
      </c>
      <c r="D19" s="190"/>
      <c r="E19" s="193" t="s">
        <v>1252</v>
      </c>
    </row>
    <row r="20" spans="3:5" ht="22" x14ac:dyDescent="0.3">
      <c r="C20" s="195" t="s">
        <v>678</v>
      </c>
      <c r="D20" s="190">
        <v>1</v>
      </c>
      <c r="E20" s="193">
        <v>17</v>
      </c>
    </row>
    <row r="21" spans="3:5" ht="22" x14ac:dyDescent="0.3">
      <c r="C21" s="195" t="s">
        <v>1187</v>
      </c>
      <c r="D21" s="190">
        <v>1</v>
      </c>
      <c r="E21" s="193">
        <v>18</v>
      </c>
    </row>
    <row r="22" spans="3:5" ht="22" x14ac:dyDescent="0.3">
      <c r="C22" s="195" t="s">
        <v>1230</v>
      </c>
      <c r="D22" s="190"/>
      <c r="E22" s="193" t="s">
        <v>1261</v>
      </c>
    </row>
    <row r="23" spans="3:5" ht="22" x14ac:dyDescent="0.3">
      <c r="C23" s="196" t="s">
        <v>1231</v>
      </c>
      <c r="D23" s="190">
        <v>1</v>
      </c>
      <c r="E23" s="193" t="s">
        <v>1261</v>
      </c>
    </row>
    <row r="24" spans="3:5" ht="22" x14ac:dyDescent="0.3">
      <c r="C24" s="196" t="s">
        <v>1233</v>
      </c>
      <c r="D24" s="190">
        <v>1</v>
      </c>
      <c r="E24" s="193" t="s">
        <v>1262</v>
      </c>
    </row>
    <row r="25" spans="3:5" ht="22" x14ac:dyDescent="0.3">
      <c r="C25" s="196" t="s">
        <v>1232</v>
      </c>
      <c r="D25" s="190">
        <v>1</v>
      </c>
      <c r="E25" s="193" t="s">
        <v>1263</v>
      </c>
    </row>
    <row r="26" spans="3:5" ht="22" x14ac:dyDescent="0.3">
      <c r="C26" s="196" t="s">
        <v>1234</v>
      </c>
      <c r="D26" s="190">
        <v>1</v>
      </c>
      <c r="E26" s="193" t="s">
        <v>1264</v>
      </c>
    </row>
    <row r="27" spans="3:5" ht="22" x14ac:dyDescent="0.3">
      <c r="C27" s="196" t="s">
        <v>1235</v>
      </c>
      <c r="D27" s="190">
        <v>1</v>
      </c>
      <c r="E27" s="193" t="s">
        <v>1265</v>
      </c>
    </row>
    <row r="28" spans="3:5" ht="22" x14ac:dyDescent="0.3">
      <c r="C28" s="196" t="s">
        <v>1236</v>
      </c>
      <c r="D28" s="190">
        <v>1</v>
      </c>
      <c r="E28" s="193" t="s">
        <v>1266</v>
      </c>
    </row>
    <row r="29" spans="3:5" ht="22" x14ac:dyDescent="0.3">
      <c r="C29" s="196" t="s">
        <v>1237</v>
      </c>
      <c r="D29" s="190">
        <v>1</v>
      </c>
      <c r="E29" s="193" t="s">
        <v>1267</v>
      </c>
    </row>
    <row r="30" spans="3:5" ht="22" x14ac:dyDescent="0.3">
      <c r="C30" s="195" t="s">
        <v>1203</v>
      </c>
      <c r="D30" s="190">
        <v>1</v>
      </c>
      <c r="E30" s="193" t="s">
        <v>1268</v>
      </c>
    </row>
    <row r="31" spans="3:5" ht="22" x14ac:dyDescent="0.3">
      <c r="C31" s="196" t="s">
        <v>1228</v>
      </c>
      <c r="D31" s="190"/>
      <c r="E31" s="193" t="s">
        <v>1268</v>
      </c>
    </row>
    <row r="32" spans="3:5" ht="22" x14ac:dyDescent="0.3">
      <c r="C32" s="196" t="s">
        <v>1229</v>
      </c>
      <c r="D32" s="190"/>
      <c r="E32" s="193" t="s">
        <v>1268</v>
      </c>
    </row>
    <row r="33" spans="3:5" ht="22" x14ac:dyDescent="0.3">
      <c r="C33" s="195" t="s">
        <v>1225</v>
      </c>
      <c r="D33" s="190"/>
      <c r="E33" s="193" t="s">
        <v>1269</v>
      </c>
    </row>
    <row r="34" spans="3:5" ht="22" x14ac:dyDescent="0.3">
      <c r="C34" s="196" t="s">
        <v>1226</v>
      </c>
      <c r="D34" s="190">
        <v>1</v>
      </c>
      <c r="E34" s="193" t="s">
        <v>1269</v>
      </c>
    </row>
    <row r="35" spans="3:5" ht="22" x14ac:dyDescent="0.3">
      <c r="C35" s="196" t="s">
        <v>1227</v>
      </c>
      <c r="D35" s="190">
        <v>1</v>
      </c>
      <c r="E35" s="193" t="s">
        <v>1270</v>
      </c>
    </row>
    <row r="36" spans="3:5" ht="22" x14ac:dyDescent="0.3">
      <c r="C36" s="195" t="s">
        <v>440</v>
      </c>
      <c r="D36" s="190">
        <v>1</v>
      </c>
      <c r="E36" s="193" t="s">
        <v>1260</v>
      </c>
    </row>
    <row r="37" spans="3:5" ht="22" x14ac:dyDescent="0.3">
      <c r="C37" s="195" t="s">
        <v>670</v>
      </c>
      <c r="D37" s="190">
        <v>1</v>
      </c>
      <c r="E37" s="193" t="s">
        <v>1260</v>
      </c>
    </row>
    <row r="38" spans="3:5" ht="22" x14ac:dyDescent="0.3">
      <c r="C38" s="195" t="s">
        <v>992</v>
      </c>
      <c r="D38" s="190">
        <v>1</v>
      </c>
      <c r="E38" s="193" t="s">
        <v>1260</v>
      </c>
    </row>
    <row r="39" spans="3:5" ht="22" x14ac:dyDescent="0.3">
      <c r="C39" s="191"/>
    </row>
    <row r="40" spans="3:5" x14ac:dyDescent="0.2">
      <c r="C40" s="305" t="str">
        <f>UpDate</f>
        <v>9/12/2025_Rev 1709</v>
      </c>
    </row>
  </sheetData>
  <autoFilter ref="A2:E2" xr:uid="{DD187091-4972-BC4E-98B8-628F8836C3B2}"/>
  <mergeCells count="1">
    <mergeCell ref="C1:E1"/>
  </mergeCells>
  <hyperlinks>
    <hyperlink ref="C3" location="'QuickShip'!A7" display="QUICK SHIP PROGRAM" xr:uid="{9BBBC524-B940-4440-98A7-2F40E32F92ED}"/>
    <hyperlink ref="C4" location="'QuickShip'!A12" display="Dining Tables, including Tops &amp; Bases" xr:uid="{B1648F46-3496-0648-A9A3-6A1C5E1617D0}"/>
    <hyperlink ref="C5" location="'QuickShip'!A26" display="Seating" xr:uid="{207F6267-3FF4-374A-A4E0-CC6611659023}"/>
    <hyperlink ref="C6" location="'QuickShip'!A41" display="Occasional Tables w/ Central Park Base" xr:uid="{DBD2E847-A1BB-AF40-AA51-B09759DC0058}"/>
    <hyperlink ref="C7" location="'QuickShip'!A50" display="Occasional Tables w/ Golden Gate Base" xr:uid="{B097D085-5ED5-A541-9917-AD54BD60675C}"/>
    <hyperlink ref="C8" location="'LIVE EDGE TOPS-1'!A7" display="LIVE EDGE TOPS" xr:uid="{535B04EF-C5A9-724D-9844-738A58D362E8}"/>
    <hyperlink ref="C9" location="'GN LIVE EDGE TOPS-1'!A7" display="GNARLY LIVE EDGE TOPS" xr:uid="{FF5D5891-42BC-CE42-BAE9-89ECBC0BA0E9}"/>
    <hyperlink ref="C11" location="'VR-WATERFALL'!A7" display="VERMILION RIVER COLLECTION" xr:uid="{DBBC3294-02AE-E44A-A058-187818187136}"/>
    <hyperlink ref="C12" location="'COOKIE SLAB TOPS'!A7" display="COOKIE SLAB TOPS" xr:uid="{94E395D9-58FB-6D4D-B7A9-7D14247BF545}"/>
    <hyperlink ref="C13" location="'STRAIGHT EDGE TOPS-1'!A7" display="STRAIGHT EDGE TOPS" xr:uid="{AB00103E-5F41-F341-9BB0-98746C5BA590}"/>
    <hyperlink ref="C10" location="'VR LIVE EDGE TOPS-'!A7" display="VERMILION RIVER LIVE EDGE TOPS" xr:uid="{A7E58154-ECF1-4D46-A46C-C7A70C287AE9}"/>
    <hyperlink ref="C14" location="'BASES-1'!A7" display="BASES" xr:uid="{EF89AAE8-96BF-2E4F-BF5D-B7F6670DDD84}"/>
    <hyperlink ref="C20" location="'CHAIRS'!A7" display="CHAIRS" xr:uid="{64B1893F-1523-4B4D-918E-FA96949725F9}"/>
    <hyperlink ref="C21" location="'CONSOLES'!A7" display="CONSOLES" xr:uid="{18BD32E3-73E2-C543-84C2-C4DA17FB5FC2}"/>
    <hyperlink ref="C36" location="'MISC'!A8" display="SOFA SERVERS COLLECTION" xr:uid="{67E5D951-9A37-044F-8E75-9DF5551E9A0A}"/>
    <hyperlink ref="C37" location="'MISC'!A18" display="COAT HOOK BOARDS" xr:uid="{8095C3BF-168B-2A43-8CB6-F21D435CCAEE}"/>
    <hyperlink ref="C38" location="'MISC'!A29" display="LAZY SUSANS" xr:uid="{2CABD344-6E77-144C-B5E6-7BF1E7425A75}"/>
    <hyperlink ref="C23" location="'Barn Floor Plank'!A7" display="Barn Floor Plank Collection" xr:uid="{999904B8-B5E3-104E-9DD1-669BD2E827DA}"/>
    <hyperlink ref="C24" location="'Central Park-1'!A1" display="Central Park Collection (also has dining)" xr:uid="{FF947117-B81B-5540-BA7A-CD6CCA97747E}"/>
    <hyperlink ref="C25" location="'Grant Trestle'!A7" display="Grant Trestle Collection" xr:uid="{98A75F12-7EBF-CB44-B57A-2C451194421B}"/>
    <hyperlink ref="C26" location="Mammoth!A7" display="Mammoth Collection" xr:uid="{0379A7B1-74A6-8A45-8ADF-0AB48C2E959F}"/>
    <hyperlink ref="C27" location="Mission!A7" display="Mission Collection" xr:uid="{78B5A714-4879-8A47-98AC-137017ECE819}"/>
    <hyperlink ref="C28" location="Richfield!A8" display="Richfield Collection" xr:uid="{2A0CEF6A-EE51-C646-8A1D-FCB4624082E8}"/>
    <hyperlink ref="C30" location="'Appleton'!A7" display="KITCHEN ISLANDS" xr:uid="{0D75248A-A621-4C42-8FB0-9FC59D948803}"/>
    <hyperlink ref="C34" location="'Tamba-1'!A7" display="Tamba Collection - WITHOUT Live Edge" xr:uid="{8F1CDD21-E928-1848-A0D3-7C9BADBDE149}"/>
    <hyperlink ref="C35" location="'Tamba-2'!A7" display="Tamba Collection - WITH Live Edge" xr:uid="{1DE445AB-F2F0-684A-89A3-94C58CE5695B}"/>
    <hyperlink ref="C29" location="'Western Plank'!A8" display="Western Plank Collection" xr:uid="{196E0CD7-C073-E64E-81C5-6CFF29CA40D4}"/>
    <hyperlink ref="C33" location="'Tamba-1'!A7" display="BEDROOM" xr:uid="{EC0B024C-9D6C-AE41-A5DE-BC2F5B822935}"/>
    <hyperlink ref="C31:C32" location="'QuickShip'!A41" display="Occasional Tables w/ Central Park Base" xr:uid="{57607A87-74F4-9940-93C4-5175F2285FD5}"/>
    <hyperlink ref="C31" location="Appleton!A41" display="Appleton Collection w/ Vermillion River Top" xr:uid="{9003DCE7-918A-064B-880B-8BDC7212BD71}"/>
    <hyperlink ref="C32" location="Appleton!A41" display="Appleton Collection w/ Fractal Burned Top" xr:uid="{BEEE9BDD-9C02-AA4B-8997-127D3FD579BB}"/>
    <hyperlink ref="C22" location="'Barn Floor Plank'!A7" display="OCCASIONAL TABLES" xr:uid="{CE14C41D-49AE-864E-A4D8-75CF2C551283}"/>
    <hyperlink ref="C15" location="'BASES-1'!A12" display="Ambridge, Architect, Atlas, Corbett" xr:uid="{7296D501-EA73-AB47-ABD6-240794CBC4DA}"/>
    <hyperlink ref="C16:C19" location="'BASES-1'!A12" display="Ambridge, Architect, Atlas, Corbett" xr:uid="{61A47B8A-EABA-554E-A4D6-5240BF4E0A59}"/>
    <hyperlink ref="C16" location="'BASES-2'!A12" display="Eclipse, Fillmore, Golden Gate" xr:uid="{82231307-618D-9540-985A-50ABF588E822}"/>
    <hyperlink ref="C17" location="'BASES-3'!A12" display="Grant, Hair Pin, Hamilton, Langston" xr:uid="{43166B74-0A70-2D43-88A1-FBC1096921F6}"/>
    <hyperlink ref="C18" location="'BASES-4'!A12" display="Millport, McZena, Netherly, Railroad" xr:uid="{5F65323D-4DD1-F64B-9669-C29FA5F6CC79}"/>
    <hyperlink ref="C19" location="'BASES-5'!A12" display="Ridgeway, Riverdale, Silverton, Sudbury, Windsor" xr:uid="{3E881BEA-977B-4C4B-BCC0-12BA088DB712}"/>
  </hyperlinks>
  <pageMargins left="0.7" right="0.7" top="0.75" bottom="0.75" header="0.3" footer="0.3"/>
  <pageSetup scale="83" orientation="portrait" horizontalDpi="0" verticalDpi="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66CD1-C7CB-3B4F-8F1B-4321BFCA0ABD}">
  <sheetPr codeName="Sheet18">
    <pageSetUpPr fitToPage="1"/>
  </sheetPr>
  <dimension ref="A1:I65"/>
  <sheetViews>
    <sheetView view="pageBreakPreview" zoomScale="150" zoomScaleNormal="60" zoomScaleSheetLayoutView="150" workbookViewId="0">
      <selection activeCell="F1" sqref="F1:G1"/>
    </sheetView>
  </sheetViews>
  <sheetFormatPr baseColWidth="10" defaultColWidth="8.83203125" defaultRowHeight="15" x14ac:dyDescent="0.2"/>
  <cols>
    <col min="1" max="1" width="30.6640625" customWidth="1"/>
    <col min="2" max="2" width="24.6640625" customWidth="1"/>
    <col min="3" max="5" width="16.6640625" style="86" customWidth="1"/>
    <col min="6" max="6" width="0" hidden="1" customWidth="1"/>
    <col min="7" max="9" width="17" hidden="1" customWidth="1"/>
    <col min="10" max="10" width="20.5" customWidth="1"/>
  </cols>
  <sheetData>
    <row r="1" spans="1:9" x14ac:dyDescent="0.2">
      <c r="A1" s="1"/>
      <c r="B1" s="3"/>
      <c r="C1" s="74"/>
      <c r="E1" s="309" t="str">
        <f>UpDate</f>
        <v>9/12/2025_Rev 1709</v>
      </c>
    </row>
    <row r="2" spans="1:9" x14ac:dyDescent="0.2">
      <c r="A2" s="1"/>
      <c r="B2" s="3"/>
      <c r="C2" s="74"/>
      <c r="D2" s="74"/>
      <c r="E2" s="84"/>
      <c r="F2" s="73"/>
    </row>
    <row r="3" spans="1:9" x14ac:dyDescent="0.2">
      <c r="A3" s="1"/>
      <c r="B3" s="3"/>
      <c r="C3" s="74"/>
      <c r="D3" s="72"/>
      <c r="E3" s="84"/>
      <c r="F3" s="72"/>
    </row>
    <row r="4" spans="1:9" x14ac:dyDescent="0.2">
      <c r="A4" s="241" t="str">
        <f>IF(PriceCode="BMM","Wholesale Price List","Retail Price List")</f>
        <v>Wholesale Price List</v>
      </c>
      <c r="B4" s="241"/>
      <c r="C4" s="241"/>
      <c r="D4" s="241"/>
      <c r="E4" s="241"/>
    </row>
    <row r="5" spans="1:9" x14ac:dyDescent="0.2">
      <c r="A5" s="241"/>
      <c r="B5" s="241"/>
      <c r="C5" s="241"/>
      <c r="D5" s="241"/>
      <c r="E5" s="241"/>
    </row>
    <row r="6" spans="1:9" x14ac:dyDescent="0.2">
      <c r="A6" s="1"/>
      <c r="B6" s="3"/>
      <c r="C6" s="74"/>
      <c r="D6" s="72"/>
      <c r="E6" s="72" t="str">
        <f>PriceCode</f>
        <v>BMM</v>
      </c>
    </row>
    <row r="7" spans="1:9" ht="2" customHeight="1" x14ac:dyDescent="0.2">
      <c r="A7" s="23"/>
      <c r="B7" s="3"/>
      <c r="C7" s="84"/>
      <c r="D7" s="84"/>
      <c r="E7" s="84"/>
    </row>
    <row r="8" spans="1:9" ht="35" customHeight="1" x14ac:dyDescent="0.2">
      <c r="A8" s="242" t="s">
        <v>441</v>
      </c>
      <c r="B8" s="242"/>
      <c r="C8" s="242"/>
      <c r="D8" s="242"/>
      <c r="E8" s="242"/>
    </row>
    <row r="9" spans="1:9" ht="10" customHeight="1" x14ac:dyDescent="0.2">
      <c r="A9" s="1"/>
      <c r="B9" s="3"/>
      <c r="C9" s="84"/>
      <c r="D9" s="84"/>
      <c r="E9" s="84"/>
    </row>
    <row r="10" spans="1:9" ht="93.5" customHeight="1" x14ac:dyDescent="0.2">
      <c r="A10" s="114" t="s">
        <v>33</v>
      </c>
      <c r="B10" s="114" t="s">
        <v>0</v>
      </c>
      <c r="C10" s="115" t="s">
        <v>378</v>
      </c>
      <c r="D10" s="115" t="s">
        <v>729</v>
      </c>
      <c r="E10" s="115" t="s">
        <v>715</v>
      </c>
      <c r="G10" s="2" t="s">
        <v>378</v>
      </c>
      <c r="H10" s="2" t="s">
        <v>726</v>
      </c>
      <c r="I10" s="2" t="s">
        <v>715</v>
      </c>
    </row>
    <row r="11" spans="1:9" ht="10" customHeight="1" x14ac:dyDescent="0.2">
      <c r="A11" s="6"/>
      <c r="B11" s="9"/>
      <c r="C11" s="87"/>
      <c r="D11" s="87"/>
      <c r="E11" s="87"/>
    </row>
    <row r="12" spans="1:9" ht="16" thickBot="1" x14ac:dyDescent="0.25">
      <c r="A12" s="121" t="s">
        <v>113</v>
      </c>
      <c r="B12" s="3"/>
      <c r="C12" s="84"/>
      <c r="D12" s="84"/>
      <c r="E12" s="84"/>
    </row>
    <row r="13" spans="1:9" x14ac:dyDescent="0.2">
      <c r="A13" s="35" t="s">
        <v>396</v>
      </c>
      <c r="B13" s="36" t="s">
        <v>116</v>
      </c>
      <c r="C13" s="96">
        <f>IF(ISBLANK(G13),"",Multiplier*G13)</f>
        <v>264</v>
      </c>
      <c r="D13" s="96">
        <f>IF(ISBLANK(H13),"",Multiplier*H13)</f>
        <v>285</v>
      </c>
      <c r="E13" s="96">
        <f>IF(ISBLANK(I13),"",Multiplier*I13)</f>
        <v>303</v>
      </c>
      <c r="G13" s="33">
        <v>264</v>
      </c>
      <c r="H13" s="33">
        <v>285</v>
      </c>
      <c r="I13" s="33">
        <v>303</v>
      </c>
    </row>
    <row r="14" spans="1:9" x14ac:dyDescent="0.2">
      <c r="A14" s="1"/>
      <c r="B14" s="3"/>
      <c r="C14" s="92"/>
      <c r="D14" s="92"/>
      <c r="E14" s="92"/>
      <c r="G14" s="21"/>
      <c r="H14" s="21"/>
      <c r="I14" s="21"/>
    </row>
    <row r="15" spans="1:9" ht="16" thickBot="1" x14ac:dyDescent="0.25">
      <c r="A15" s="121" t="s">
        <v>114</v>
      </c>
      <c r="B15" s="3"/>
      <c r="C15" s="92"/>
      <c r="D15" s="92"/>
      <c r="E15" s="92"/>
      <c r="G15" s="21"/>
      <c r="H15" s="21"/>
      <c r="I15" s="21"/>
    </row>
    <row r="16" spans="1:9" x14ac:dyDescent="0.2">
      <c r="A16" s="35" t="s">
        <v>397</v>
      </c>
      <c r="B16" s="36" t="s">
        <v>266</v>
      </c>
      <c r="C16" s="96">
        <f t="shared" ref="C16:C35" si="0">IF(ISBLANK(G16),"",Multiplier*G16)</f>
        <v>169</v>
      </c>
      <c r="D16" s="96">
        <f t="shared" ref="D16:D35" si="1">IF(ISBLANK(H16),"",Multiplier*H16)</f>
        <v>182</v>
      </c>
      <c r="E16" s="96">
        <f t="shared" ref="E16:E35" si="2">IF(ISBLANK(I16),"",Multiplier*I16)</f>
        <v>188</v>
      </c>
      <c r="G16" s="33">
        <v>169</v>
      </c>
      <c r="H16" s="33">
        <v>182</v>
      </c>
      <c r="I16" s="33">
        <v>188</v>
      </c>
    </row>
    <row r="17" spans="1:9" x14ac:dyDescent="0.2">
      <c r="A17" s="1"/>
      <c r="B17" s="3"/>
      <c r="C17" s="92" t="str">
        <f t="shared" si="0"/>
        <v/>
      </c>
      <c r="D17" s="92" t="str">
        <f t="shared" si="1"/>
        <v/>
      </c>
      <c r="E17" s="92" t="str">
        <f t="shared" si="2"/>
        <v/>
      </c>
      <c r="G17" s="21"/>
      <c r="H17" s="21"/>
      <c r="I17" s="21"/>
    </row>
    <row r="18" spans="1:9" ht="16" thickBot="1" x14ac:dyDescent="0.25">
      <c r="A18" s="121" t="s">
        <v>115</v>
      </c>
      <c r="B18" s="3"/>
      <c r="C18" s="92" t="str">
        <f t="shared" si="0"/>
        <v/>
      </c>
      <c r="D18" s="92" t="str">
        <f t="shared" si="1"/>
        <v/>
      </c>
      <c r="E18" s="92" t="str">
        <f t="shared" si="2"/>
        <v/>
      </c>
      <c r="G18" s="21"/>
      <c r="H18" s="21"/>
      <c r="I18" s="21"/>
    </row>
    <row r="19" spans="1:9" x14ac:dyDescent="0.2">
      <c r="A19" s="35" t="s">
        <v>398</v>
      </c>
      <c r="B19" s="36" t="s">
        <v>321</v>
      </c>
      <c r="C19" s="96">
        <f t="shared" si="0"/>
        <v>226</v>
      </c>
      <c r="D19" s="96">
        <f t="shared" si="1"/>
        <v>242</v>
      </c>
      <c r="E19" s="96">
        <f t="shared" si="2"/>
        <v>258</v>
      </c>
      <c r="G19" s="33">
        <v>226</v>
      </c>
      <c r="H19" s="33">
        <v>242</v>
      </c>
      <c r="I19" s="33">
        <v>258</v>
      </c>
    </row>
    <row r="20" spans="1:9" x14ac:dyDescent="0.2">
      <c r="A20" s="1"/>
      <c r="B20" s="3"/>
      <c r="C20" s="92" t="str">
        <f t="shared" si="0"/>
        <v/>
      </c>
      <c r="D20" s="92" t="str">
        <f t="shared" si="1"/>
        <v/>
      </c>
      <c r="E20" s="92" t="str">
        <f t="shared" si="2"/>
        <v/>
      </c>
      <c r="G20" s="21"/>
      <c r="H20" s="21"/>
      <c r="I20" s="21"/>
    </row>
    <row r="21" spans="1:9" ht="16" thickBot="1" x14ac:dyDescent="0.25">
      <c r="A21" s="121" t="s">
        <v>268</v>
      </c>
      <c r="B21" s="3"/>
      <c r="C21" s="92" t="str">
        <f t="shared" si="0"/>
        <v/>
      </c>
      <c r="D21" s="92" t="str">
        <f t="shared" si="1"/>
        <v/>
      </c>
      <c r="E21" s="92" t="str">
        <f t="shared" si="2"/>
        <v/>
      </c>
      <c r="G21" s="21"/>
      <c r="H21" s="21"/>
      <c r="I21" s="21"/>
    </row>
    <row r="22" spans="1:9" x14ac:dyDescent="0.2">
      <c r="A22" s="35" t="s">
        <v>399</v>
      </c>
      <c r="B22" s="36" t="s">
        <v>309</v>
      </c>
      <c r="C22" s="96">
        <f t="shared" si="0"/>
        <v>150</v>
      </c>
      <c r="D22" s="96">
        <f t="shared" si="1"/>
        <v>162</v>
      </c>
      <c r="E22" s="96">
        <f t="shared" si="2"/>
        <v>170</v>
      </c>
      <c r="G22" s="33">
        <v>150</v>
      </c>
      <c r="H22" s="33">
        <v>162</v>
      </c>
      <c r="I22" s="33">
        <v>170</v>
      </c>
    </row>
    <row r="23" spans="1:9" x14ac:dyDescent="0.2">
      <c r="A23" s="35" t="s">
        <v>400</v>
      </c>
      <c r="B23" s="36" t="s">
        <v>310</v>
      </c>
      <c r="C23" s="96">
        <f t="shared" si="0"/>
        <v>171</v>
      </c>
      <c r="D23" s="96">
        <f t="shared" si="1"/>
        <v>179</v>
      </c>
      <c r="E23" s="96">
        <f t="shared" si="2"/>
        <v>189</v>
      </c>
      <c r="G23" s="33">
        <v>171</v>
      </c>
      <c r="H23" s="33">
        <v>179</v>
      </c>
      <c r="I23" s="33">
        <v>189</v>
      </c>
    </row>
    <row r="24" spans="1:9" x14ac:dyDescent="0.2">
      <c r="A24" s="35" t="s">
        <v>401</v>
      </c>
      <c r="B24" s="36" t="s">
        <v>311</v>
      </c>
      <c r="C24" s="96">
        <f t="shared" si="0"/>
        <v>195</v>
      </c>
      <c r="D24" s="96">
        <f t="shared" si="1"/>
        <v>207</v>
      </c>
      <c r="E24" s="96">
        <f t="shared" si="2"/>
        <v>212</v>
      </c>
      <c r="G24" s="33">
        <v>195</v>
      </c>
      <c r="H24" s="33">
        <v>207</v>
      </c>
      <c r="I24" s="33">
        <v>212</v>
      </c>
    </row>
    <row r="25" spans="1:9" x14ac:dyDescent="0.2">
      <c r="A25" s="35" t="s">
        <v>402</v>
      </c>
      <c r="B25" s="36" t="s">
        <v>312</v>
      </c>
      <c r="C25" s="96">
        <f t="shared" si="0"/>
        <v>215</v>
      </c>
      <c r="D25" s="96">
        <f t="shared" si="1"/>
        <v>225</v>
      </c>
      <c r="E25" s="96">
        <f t="shared" si="2"/>
        <v>231</v>
      </c>
      <c r="G25" s="33">
        <v>215</v>
      </c>
      <c r="H25" s="33">
        <v>225</v>
      </c>
      <c r="I25" s="33">
        <v>231</v>
      </c>
    </row>
    <row r="26" spans="1:9" x14ac:dyDescent="0.2">
      <c r="A26" s="35" t="s">
        <v>403</v>
      </c>
      <c r="B26" s="36" t="s">
        <v>313</v>
      </c>
      <c r="C26" s="96">
        <f t="shared" si="0"/>
        <v>241</v>
      </c>
      <c r="D26" s="96">
        <f t="shared" si="1"/>
        <v>258</v>
      </c>
      <c r="E26" s="96">
        <f t="shared" si="2"/>
        <v>272</v>
      </c>
      <c r="G26" s="33">
        <v>241</v>
      </c>
      <c r="H26" s="33">
        <v>258</v>
      </c>
      <c r="I26" s="33">
        <v>272</v>
      </c>
    </row>
    <row r="27" spans="1:9" x14ac:dyDescent="0.2">
      <c r="A27" s="35" t="s">
        <v>404</v>
      </c>
      <c r="B27" s="36" t="s">
        <v>314</v>
      </c>
      <c r="C27" s="96">
        <f t="shared" si="0"/>
        <v>264</v>
      </c>
      <c r="D27" s="96">
        <f t="shared" si="1"/>
        <v>282</v>
      </c>
      <c r="E27" s="96">
        <f t="shared" si="2"/>
        <v>365</v>
      </c>
      <c r="G27" s="33">
        <v>264</v>
      </c>
      <c r="H27" s="33">
        <v>282</v>
      </c>
      <c r="I27" s="33">
        <v>365</v>
      </c>
    </row>
    <row r="28" spans="1:9" x14ac:dyDescent="0.2">
      <c r="A28" s="1"/>
      <c r="B28" s="3"/>
      <c r="C28" s="92" t="str">
        <f t="shared" si="0"/>
        <v/>
      </c>
      <c r="D28" s="92" t="str">
        <f t="shared" si="1"/>
        <v/>
      </c>
      <c r="E28" s="92" t="str">
        <f t="shared" si="2"/>
        <v/>
      </c>
      <c r="G28" s="21"/>
      <c r="H28" s="21"/>
      <c r="I28" s="21"/>
    </row>
    <row r="29" spans="1:9" ht="16" thickBot="1" x14ac:dyDescent="0.25">
      <c r="A29" s="121" t="s">
        <v>281</v>
      </c>
      <c r="B29" s="3"/>
      <c r="C29" s="92" t="str">
        <f t="shared" si="0"/>
        <v/>
      </c>
      <c r="D29" s="92" t="str">
        <f t="shared" si="1"/>
        <v/>
      </c>
      <c r="E29" s="92" t="str">
        <f t="shared" si="2"/>
        <v/>
      </c>
      <c r="G29" s="21"/>
      <c r="H29" s="21"/>
      <c r="I29" s="21"/>
    </row>
    <row r="30" spans="1:9" x14ac:dyDescent="0.2">
      <c r="A30" s="35" t="s">
        <v>405</v>
      </c>
      <c r="B30" s="36" t="s">
        <v>315</v>
      </c>
      <c r="C30" s="96">
        <f t="shared" si="0"/>
        <v>309</v>
      </c>
      <c r="D30" s="96">
        <f t="shared" si="1"/>
        <v>328</v>
      </c>
      <c r="E30" s="96">
        <f t="shared" si="2"/>
        <v>348</v>
      </c>
      <c r="G30" s="33">
        <v>309</v>
      </c>
      <c r="H30" s="33">
        <v>328</v>
      </c>
      <c r="I30" s="33">
        <v>348</v>
      </c>
    </row>
    <row r="31" spans="1:9" x14ac:dyDescent="0.2">
      <c r="A31" s="35" t="s">
        <v>406</v>
      </c>
      <c r="B31" s="36" t="s">
        <v>395</v>
      </c>
      <c r="C31" s="96">
        <f t="shared" si="0"/>
        <v>343</v>
      </c>
      <c r="D31" s="96">
        <f t="shared" si="1"/>
        <v>366</v>
      </c>
      <c r="E31" s="96">
        <f t="shared" si="2"/>
        <v>389</v>
      </c>
      <c r="G31" s="33">
        <v>343</v>
      </c>
      <c r="H31" s="33">
        <v>366</v>
      </c>
      <c r="I31" s="33">
        <v>389</v>
      </c>
    </row>
    <row r="32" spans="1:9" x14ac:dyDescent="0.2">
      <c r="A32" s="35" t="s">
        <v>407</v>
      </c>
      <c r="B32" s="36" t="s">
        <v>317</v>
      </c>
      <c r="C32" s="96">
        <f t="shared" si="0"/>
        <v>321</v>
      </c>
      <c r="D32" s="96">
        <f t="shared" si="1"/>
        <v>341</v>
      </c>
      <c r="E32" s="96">
        <f t="shared" si="2"/>
        <v>362</v>
      </c>
      <c r="G32" s="33">
        <v>321</v>
      </c>
      <c r="H32" s="33">
        <v>341</v>
      </c>
      <c r="I32" s="33">
        <v>362</v>
      </c>
    </row>
    <row r="33" spans="1:9" x14ac:dyDescent="0.2">
      <c r="A33" s="35" t="s">
        <v>408</v>
      </c>
      <c r="B33" s="36" t="s">
        <v>318</v>
      </c>
      <c r="C33" s="96">
        <f t="shared" si="0"/>
        <v>354</v>
      </c>
      <c r="D33" s="96">
        <f t="shared" si="1"/>
        <v>379</v>
      </c>
      <c r="E33" s="96">
        <f t="shared" si="2"/>
        <v>402</v>
      </c>
      <c r="G33" s="33">
        <v>354</v>
      </c>
      <c r="H33" s="33">
        <v>379</v>
      </c>
      <c r="I33" s="33">
        <v>402</v>
      </c>
    </row>
    <row r="34" spans="1:9" x14ac:dyDescent="0.2">
      <c r="A34" s="35" t="s">
        <v>409</v>
      </c>
      <c r="B34" s="36" t="s">
        <v>319</v>
      </c>
      <c r="C34" s="96">
        <f t="shared" si="0"/>
        <v>345</v>
      </c>
      <c r="D34" s="96">
        <f t="shared" si="1"/>
        <v>366</v>
      </c>
      <c r="E34" s="96">
        <f t="shared" si="2"/>
        <v>388</v>
      </c>
      <c r="G34" s="33">
        <v>345</v>
      </c>
      <c r="H34" s="33">
        <v>366</v>
      </c>
      <c r="I34" s="33">
        <v>388</v>
      </c>
    </row>
    <row r="35" spans="1:9" x14ac:dyDescent="0.2">
      <c r="A35" s="35" t="s">
        <v>410</v>
      </c>
      <c r="B35" s="36" t="s">
        <v>320</v>
      </c>
      <c r="C35" s="96">
        <f t="shared" si="0"/>
        <v>379</v>
      </c>
      <c r="D35" s="96">
        <f t="shared" si="1"/>
        <v>403</v>
      </c>
      <c r="E35" s="96">
        <f t="shared" si="2"/>
        <v>428</v>
      </c>
      <c r="G35" s="33">
        <v>379</v>
      </c>
      <c r="H35" s="33">
        <v>403</v>
      </c>
      <c r="I35" s="33">
        <v>428</v>
      </c>
    </row>
    <row r="36" spans="1:9" x14ac:dyDescent="0.2">
      <c r="A36" s="1"/>
      <c r="B36" s="3"/>
      <c r="C36" s="92"/>
      <c r="D36" s="92"/>
      <c r="E36" s="92"/>
    </row>
    <row r="37" spans="1:9" x14ac:dyDescent="0.2">
      <c r="A37" s="116" t="s">
        <v>742</v>
      </c>
      <c r="B37" s="116"/>
      <c r="C37" s="92">
        <f>IF(ISBLANK(G37),"",Multiplier*G37)</f>
        <v>20</v>
      </c>
      <c r="D37" s="92"/>
      <c r="E37" s="92"/>
      <c r="G37" s="21">
        <v>20</v>
      </c>
    </row>
    <row r="65" spans="4:4" x14ac:dyDescent="0.2">
      <c r="D65" s="86" t="str">
        <f>IF(ISBLANK(G65),"",Multiplier*G65)</f>
        <v/>
      </c>
    </row>
  </sheetData>
  <sheetProtection sheet="1" objects="1" scenarios="1"/>
  <mergeCells count="2">
    <mergeCell ref="A8:E8"/>
    <mergeCell ref="A4:E5"/>
  </mergeCells>
  <pageMargins left="0.7" right="0.7" top="0.5" bottom="0.5" header="0.3" footer="0.3"/>
  <pageSetup scale="81" firstPageNumber="27" fitToHeight="0" orientation="portrait" useFirstPageNumber="1" r:id="rId1"/>
  <headerFooter>
    <oddFooter>&amp;C&amp;"Aptos Narrow,Regular"&amp;K000000&amp;P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6E7F4-FA15-4068-A276-F455820D81B4}">
  <sheetPr codeName="Sheet20">
    <pageSetUpPr fitToPage="1"/>
  </sheetPr>
  <dimension ref="A1:I66"/>
  <sheetViews>
    <sheetView view="pageBreakPreview" zoomScale="150" zoomScaleNormal="150" zoomScaleSheetLayoutView="150" workbookViewId="0">
      <selection activeCell="F1" sqref="F1:G1"/>
    </sheetView>
  </sheetViews>
  <sheetFormatPr baseColWidth="10" defaultColWidth="8.83203125" defaultRowHeight="15" x14ac:dyDescent="0.2"/>
  <cols>
    <col min="1" max="1" width="17.83203125" customWidth="1"/>
    <col min="2" max="2" width="51.5" customWidth="1"/>
    <col min="3" max="3" width="18.83203125" style="29" customWidth="1"/>
    <col min="4" max="4" width="13.33203125" customWidth="1"/>
    <col min="5" max="5" width="17" customWidth="1"/>
    <col min="6" max="6" width="10.6640625" customWidth="1"/>
    <col min="7" max="7" width="10.6640625" hidden="1" customWidth="1"/>
    <col min="8" max="9" width="16.6640625" hidden="1" customWidth="1"/>
    <col min="10" max="10" width="0" hidden="1" customWidth="1"/>
  </cols>
  <sheetData>
    <row r="1" spans="1:9" ht="17.5" customHeight="1" x14ac:dyDescent="0.2">
      <c r="A1" s="1"/>
      <c r="B1" s="3"/>
      <c r="C1" s="74"/>
      <c r="E1" s="309" t="str">
        <f>UpDate</f>
        <v>9/12/2025_Rev 1709</v>
      </c>
      <c r="F1" s="21"/>
    </row>
    <row r="2" spans="1:9" ht="15" customHeight="1" x14ac:dyDescent="0.2">
      <c r="A2" s="1"/>
      <c r="B2" s="3"/>
      <c r="C2" s="74"/>
      <c r="D2" s="74"/>
      <c r="E2" s="73"/>
      <c r="F2" s="22"/>
      <c r="G2" s="22"/>
    </row>
    <row r="3" spans="1:9" ht="25" customHeight="1" x14ac:dyDescent="0.2">
      <c r="A3" s="1"/>
      <c r="B3" s="3"/>
      <c r="C3" s="74"/>
      <c r="D3" s="72"/>
      <c r="E3" s="72"/>
      <c r="F3" s="21"/>
      <c r="G3" s="21"/>
    </row>
    <row r="4" spans="1:9" x14ac:dyDescent="0.2">
      <c r="A4" s="241" t="str">
        <f>IF(PriceCode="BMM","Wholesale Price List","Retail Price List")</f>
        <v>Wholesale Price List</v>
      </c>
      <c r="B4" s="241"/>
      <c r="C4" s="241"/>
      <c r="D4" s="241"/>
      <c r="E4" s="241"/>
      <c r="F4" s="21"/>
      <c r="G4" s="21"/>
    </row>
    <row r="5" spans="1:9" x14ac:dyDescent="0.2">
      <c r="A5" s="241"/>
      <c r="B5" s="241"/>
      <c r="C5" s="241"/>
      <c r="D5" s="241"/>
      <c r="E5" s="241"/>
      <c r="F5" s="21"/>
      <c r="G5" s="21"/>
    </row>
    <row r="6" spans="1:9" ht="15" customHeight="1" x14ac:dyDescent="0.2">
      <c r="A6" s="1"/>
      <c r="B6" s="3"/>
      <c r="C6" s="74"/>
      <c r="D6" s="72"/>
      <c r="E6" s="72" t="str">
        <f>PriceCode</f>
        <v>BMM</v>
      </c>
      <c r="F6" s="21"/>
      <c r="G6" s="21"/>
    </row>
    <row r="7" spans="1:9" ht="35" customHeight="1" x14ac:dyDescent="0.2">
      <c r="A7" s="242" t="s">
        <v>1203</v>
      </c>
      <c r="B7" s="242"/>
      <c r="C7" s="242"/>
      <c r="D7" s="242"/>
      <c r="E7" s="242"/>
      <c r="F7" s="91"/>
      <c r="G7" s="68"/>
    </row>
    <row r="8" spans="1:9" x14ac:dyDescent="0.2">
      <c r="A8" s="235" t="s">
        <v>1210</v>
      </c>
      <c r="B8" s="235"/>
      <c r="C8" s="235"/>
      <c r="D8" s="235"/>
      <c r="E8" s="235"/>
      <c r="F8" s="21"/>
    </row>
    <row r="9" spans="1:9" x14ac:dyDescent="0.2">
      <c r="A9" s="235" t="s">
        <v>449</v>
      </c>
      <c r="B9" s="235"/>
      <c r="C9" s="235"/>
      <c r="D9" s="235"/>
      <c r="E9" s="235"/>
      <c r="F9" s="21"/>
    </row>
    <row r="10" spans="1:9" x14ac:dyDescent="0.2">
      <c r="A10" s="7"/>
      <c r="B10" s="8"/>
      <c r="C10" s="28"/>
      <c r="D10" s="20"/>
      <c r="E10" s="20"/>
      <c r="F10" s="20"/>
    </row>
    <row r="11" spans="1:9" ht="48.5" customHeight="1" x14ac:dyDescent="0.2">
      <c r="A11" s="114" t="s">
        <v>33</v>
      </c>
      <c r="B11" s="114" t="s">
        <v>149</v>
      </c>
      <c r="C11" s="114" t="s">
        <v>0</v>
      </c>
      <c r="D11" s="280" t="s">
        <v>1209</v>
      </c>
      <c r="E11" s="280"/>
      <c r="F11" s="281"/>
      <c r="G11" s="282"/>
      <c r="H11" s="278" t="s">
        <v>719</v>
      </c>
      <c r="I11" s="279"/>
    </row>
    <row r="12" spans="1:9" ht="17" customHeight="1" x14ac:dyDescent="0.2">
      <c r="A12" s="284"/>
      <c r="B12" s="285"/>
      <c r="C12" s="285"/>
      <c r="D12" s="285"/>
      <c r="E12" s="286"/>
      <c r="F12" s="154"/>
      <c r="G12" s="155"/>
      <c r="H12" s="181"/>
      <c r="I12" s="154"/>
    </row>
    <row r="13" spans="1:9" ht="18" customHeight="1" x14ac:dyDescent="0.2">
      <c r="A13" s="222" t="s">
        <v>1206</v>
      </c>
      <c r="B13" s="222"/>
      <c r="C13" s="222"/>
      <c r="D13" s="222"/>
      <c r="E13" s="222"/>
      <c r="F13" s="154"/>
      <c r="G13" s="155"/>
      <c r="H13" s="181"/>
      <c r="I13" s="154"/>
    </row>
    <row r="14" spans="1:9" ht="33" customHeight="1" x14ac:dyDescent="0.2">
      <c r="A14" s="184"/>
      <c r="B14" s="185"/>
      <c r="C14" s="186"/>
      <c r="D14" s="182" t="s">
        <v>717</v>
      </c>
      <c r="E14" s="183" t="s">
        <v>718</v>
      </c>
      <c r="F14" s="21"/>
      <c r="H14" s="182"/>
      <c r="I14" s="183"/>
    </row>
    <row r="15" spans="1:9" x14ac:dyDescent="0.2">
      <c r="A15" s="35" t="s">
        <v>442</v>
      </c>
      <c r="B15" s="37" t="s">
        <v>1204</v>
      </c>
      <c r="C15" s="38" t="s">
        <v>446</v>
      </c>
      <c r="D15" s="96">
        <f t="shared" ref="D15:E22" si="0">IF(ISBLANK(H15),"",Multiplier*H15)</f>
        <v>2133</v>
      </c>
      <c r="E15" s="96">
        <f t="shared" si="0"/>
        <v>2207</v>
      </c>
      <c r="F15" s="21"/>
      <c r="H15" s="33">
        <v>2133</v>
      </c>
      <c r="I15" s="33">
        <v>2207</v>
      </c>
    </row>
    <row r="16" spans="1:9" x14ac:dyDescent="0.2">
      <c r="A16" s="35" t="s">
        <v>444</v>
      </c>
      <c r="B16" s="37" t="s">
        <v>1205</v>
      </c>
      <c r="C16" s="38" t="s">
        <v>447</v>
      </c>
      <c r="D16" s="96">
        <f t="shared" ref="D16" si="1">IF(ISBLANK(H16),"",Multiplier*H16)</f>
        <v>2058</v>
      </c>
      <c r="E16" s="96">
        <f t="shared" ref="E16" si="2">IF(ISBLANK(I16),"",Multiplier*I16)</f>
        <v>2133</v>
      </c>
      <c r="F16" s="21"/>
      <c r="H16" s="33">
        <v>2058</v>
      </c>
      <c r="I16" s="33">
        <v>2133</v>
      </c>
    </row>
    <row r="17" spans="1:9" x14ac:dyDescent="0.2">
      <c r="A17" s="1"/>
      <c r="B17" s="187"/>
      <c r="C17" s="27"/>
      <c r="D17" s="92"/>
      <c r="E17" s="92"/>
      <c r="F17" s="21"/>
      <c r="H17" s="21"/>
      <c r="I17" s="21"/>
    </row>
    <row r="18" spans="1:9" ht="48.5" customHeight="1" x14ac:dyDescent="0.2">
      <c r="A18" s="114" t="s">
        <v>33</v>
      </c>
      <c r="B18" s="114" t="s">
        <v>149</v>
      </c>
      <c r="C18" s="114" t="s">
        <v>0</v>
      </c>
      <c r="D18" s="280" t="s">
        <v>1208</v>
      </c>
      <c r="E18" s="280"/>
      <c r="F18" s="281"/>
      <c r="G18" s="282"/>
      <c r="H18" s="278" t="s">
        <v>719</v>
      </c>
      <c r="I18" s="279"/>
    </row>
    <row r="19" spans="1:9" ht="18" customHeight="1" x14ac:dyDescent="0.2">
      <c r="A19" s="222" t="s">
        <v>1207</v>
      </c>
      <c r="B19" s="222"/>
      <c r="C19" s="222"/>
      <c r="D19" s="222"/>
      <c r="E19" s="222"/>
      <c r="F19" s="154"/>
      <c r="G19" s="155"/>
      <c r="H19" s="181"/>
      <c r="I19" s="154"/>
    </row>
    <row r="20" spans="1:9" ht="7" customHeight="1" x14ac:dyDescent="0.2">
      <c r="A20" s="35"/>
      <c r="B20" s="37"/>
      <c r="C20" s="38"/>
      <c r="D20" s="96"/>
      <c r="E20" s="96"/>
      <c r="F20" s="21"/>
      <c r="H20" s="33"/>
      <c r="I20" s="33"/>
    </row>
    <row r="21" spans="1:9" x14ac:dyDescent="0.2">
      <c r="A21" s="35" t="s">
        <v>443</v>
      </c>
      <c r="B21" s="37" t="s">
        <v>448</v>
      </c>
      <c r="C21" s="38" t="s">
        <v>446</v>
      </c>
      <c r="D21" s="96">
        <f t="shared" si="0"/>
        <v>1908</v>
      </c>
      <c r="E21" s="96">
        <f t="shared" si="0"/>
        <v>1983</v>
      </c>
      <c r="F21" s="21"/>
      <c r="H21" s="33">
        <v>1908</v>
      </c>
      <c r="I21" s="33">
        <v>1983</v>
      </c>
    </row>
    <row r="22" spans="1:9" x14ac:dyDescent="0.2">
      <c r="A22" s="35" t="s">
        <v>445</v>
      </c>
      <c r="B22" s="37" t="s">
        <v>448</v>
      </c>
      <c r="C22" s="38" t="s">
        <v>447</v>
      </c>
      <c r="D22" s="96">
        <f t="shared" si="0"/>
        <v>1851</v>
      </c>
      <c r="E22" s="96">
        <f t="shared" si="0"/>
        <v>1925</v>
      </c>
      <c r="F22" s="21"/>
      <c r="H22" s="33">
        <v>1851</v>
      </c>
      <c r="I22" s="33">
        <v>1925</v>
      </c>
    </row>
    <row r="23" spans="1:9" x14ac:dyDescent="0.2">
      <c r="A23" s="1"/>
      <c r="B23" s="3"/>
      <c r="C23" s="27"/>
      <c r="D23" s="21"/>
      <c r="E23" s="21"/>
      <c r="F23" s="21"/>
    </row>
    <row r="24" spans="1:9" ht="18" x14ac:dyDescent="0.2">
      <c r="A24" s="283" t="s">
        <v>450</v>
      </c>
      <c r="B24" s="277"/>
      <c r="C24" s="277"/>
      <c r="D24" s="277"/>
      <c r="E24" s="277"/>
    </row>
    <row r="25" spans="1:9" x14ac:dyDescent="0.2">
      <c r="A25" s="235" t="s">
        <v>451</v>
      </c>
      <c r="B25" s="235"/>
      <c r="C25" s="27"/>
      <c r="D25" s="135"/>
      <c r="E25" s="135"/>
    </row>
    <row r="26" spans="1:9" x14ac:dyDescent="0.2">
      <c r="A26" s="235" t="s">
        <v>452</v>
      </c>
      <c r="B26" s="235"/>
      <c r="C26" s="27"/>
      <c r="D26" s="135"/>
      <c r="E26" s="135"/>
    </row>
    <row r="27" spans="1:9" x14ac:dyDescent="0.2">
      <c r="A27" s="235" t="s">
        <v>744</v>
      </c>
      <c r="B27" s="235"/>
      <c r="D27" s="92">
        <f>IF(ISBLANK(H27),"",Multiplier*H27)</f>
        <v>75</v>
      </c>
      <c r="E27" s="90"/>
      <c r="H27" s="90">
        <v>75</v>
      </c>
    </row>
    <row r="28" spans="1:9" ht="30" customHeight="1" x14ac:dyDescent="0.2"/>
    <row r="66" spans="4:4" x14ac:dyDescent="0.2">
      <c r="D66" t="str">
        <f>IF(ISBLANK(G66),"",Multiplier*G66)</f>
        <v/>
      </c>
    </row>
  </sheetData>
  <sheetProtection sheet="1" objects="1" scenarios="1"/>
  <mergeCells count="17">
    <mergeCell ref="A9:E9"/>
    <mergeCell ref="A4:E5"/>
    <mergeCell ref="A7:E7"/>
    <mergeCell ref="A27:B27"/>
    <mergeCell ref="A26:B26"/>
    <mergeCell ref="A8:E8"/>
    <mergeCell ref="A19:E19"/>
    <mergeCell ref="D18:E18"/>
    <mergeCell ref="A13:E13"/>
    <mergeCell ref="H11:I11"/>
    <mergeCell ref="D11:E11"/>
    <mergeCell ref="F11:G11"/>
    <mergeCell ref="A24:E24"/>
    <mergeCell ref="A25:B25"/>
    <mergeCell ref="A12:E12"/>
    <mergeCell ref="F18:G18"/>
    <mergeCell ref="H18:I18"/>
  </mergeCells>
  <pageMargins left="0.7" right="0.7" top="0.5" bottom="0.5" header="0.3" footer="0.3"/>
  <pageSetup scale="71" firstPageNumber="28" fitToHeight="0" orientation="portrait" useFirstPageNumber="1" r:id="rId1"/>
  <headerFooter>
    <oddFooter>&amp;C&amp;"Aptos Narrow,Regular"&amp;K000000&amp;P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428D8-E639-3D40-A5D9-15F860809C0C}">
  <sheetPr codeName="Sheet21">
    <pageSetUpPr fitToPage="1"/>
  </sheetPr>
  <dimension ref="A1:M50"/>
  <sheetViews>
    <sheetView view="pageBreakPreview" zoomScale="150" zoomScaleNormal="150" zoomScaleSheetLayoutView="150" workbookViewId="0">
      <selection activeCell="F1" sqref="F1:G1"/>
    </sheetView>
  </sheetViews>
  <sheetFormatPr baseColWidth="10" defaultColWidth="8.83203125" defaultRowHeight="15" x14ac:dyDescent="0.2"/>
  <cols>
    <col min="1" max="1" width="17.83203125" customWidth="1"/>
    <col min="2" max="2" width="47.5" customWidth="1"/>
    <col min="3" max="3" width="17.33203125" style="29" customWidth="1"/>
    <col min="4" max="5" width="12.6640625" style="93" customWidth="1"/>
    <col min="6" max="6" width="14.1640625" style="93" customWidth="1"/>
    <col min="7" max="7" width="17.5" style="93" customWidth="1"/>
    <col min="8" max="8" width="16.6640625" hidden="1" customWidth="1"/>
    <col min="9" max="9" width="11" style="97" hidden="1" customWidth="1"/>
    <col min="10" max="10" width="12.6640625" style="97" hidden="1" customWidth="1"/>
    <col min="11" max="11" width="11" style="97" hidden="1" customWidth="1"/>
    <col min="12" max="12" width="12.5" style="97" hidden="1" customWidth="1"/>
    <col min="13" max="13" width="0" hidden="1" customWidth="1"/>
  </cols>
  <sheetData>
    <row r="1" spans="1:12" ht="17.5" customHeight="1" x14ac:dyDescent="0.2">
      <c r="A1" s="1"/>
      <c r="B1" s="3"/>
      <c r="C1" s="74"/>
      <c r="D1"/>
      <c r="F1" s="92"/>
      <c r="G1" s="309" t="str">
        <f>UpDate</f>
        <v>9/12/2025_Rev 1709</v>
      </c>
    </row>
    <row r="2" spans="1:12" ht="15" customHeight="1" x14ac:dyDescent="0.2">
      <c r="A2" s="1"/>
      <c r="B2" s="3"/>
      <c r="C2" s="74"/>
      <c r="D2" s="74"/>
      <c r="E2" s="73"/>
      <c r="F2" s="92"/>
      <c r="G2" s="73"/>
    </row>
    <row r="3" spans="1:12" ht="25" customHeight="1" x14ac:dyDescent="0.2">
      <c r="A3" s="1"/>
      <c r="B3" s="3"/>
      <c r="C3" s="74"/>
      <c r="D3" s="72"/>
      <c r="E3" s="72"/>
      <c r="F3" s="92"/>
      <c r="G3" s="72"/>
    </row>
    <row r="4" spans="1:12" x14ac:dyDescent="0.2">
      <c r="A4" s="241" t="str">
        <f>IF(PriceCode="BMM","Wholesale Price List","Retail Price List")</f>
        <v>Wholesale Price List</v>
      </c>
      <c r="B4" s="241"/>
      <c r="C4" s="241"/>
      <c r="D4" s="241"/>
      <c r="E4" s="241"/>
      <c r="F4" s="241"/>
      <c r="G4" s="241"/>
    </row>
    <row r="5" spans="1:12" x14ac:dyDescent="0.2">
      <c r="A5" s="241"/>
      <c r="B5" s="241"/>
      <c r="C5" s="241"/>
      <c r="D5" s="241"/>
      <c r="E5" s="241"/>
      <c r="F5" s="241"/>
      <c r="G5" s="241"/>
    </row>
    <row r="6" spans="1:12" ht="15" customHeight="1" x14ac:dyDescent="0.2">
      <c r="A6" s="1"/>
      <c r="B6" s="3"/>
      <c r="C6" s="74"/>
      <c r="D6" s="72"/>
      <c r="E6" s="72"/>
      <c r="F6" s="92"/>
      <c r="G6" s="72" t="str">
        <f>PriceCode</f>
        <v>BMM</v>
      </c>
    </row>
    <row r="7" spans="1:12" ht="35" customHeight="1" x14ac:dyDescent="0.2">
      <c r="A7" s="242" t="s">
        <v>752</v>
      </c>
      <c r="B7" s="242"/>
      <c r="C7" s="242"/>
      <c r="D7" s="242"/>
      <c r="E7" s="242"/>
      <c r="F7" s="242"/>
      <c r="G7" s="242"/>
    </row>
    <row r="8" spans="1:12" ht="10" customHeight="1" x14ac:dyDescent="0.2">
      <c r="A8" s="30"/>
      <c r="B8" s="31"/>
      <c r="C8" s="32"/>
      <c r="D8" s="94"/>
      <c r="E8" s="94"/>
      <c r="F8" s="94"/>
    </row>
    <row r="9" spans="1:12" ht="19" customHeight="1" x14ac:dyDescent="0.2">
      <c r="A9" s="235" t="s">
        <v>745</v>
      </c>
      <c r="B9" s="235"/>
      <c r="C9" s="235"/>
      <c r="D9" s="235"/>
      <c r="E9" s="235"/>
      <c r="F9" s="235"/>
      <c r="G9" s="235"/>
    </row>
    <row r="10" spans="1:12" ht="19" customHeight="1" x14ac:dyDescent="0.2">
      <c r="A10" s="235" t="s">
        <v>746</v>
      </c>
      <c r="B10" s="235"/>
      <c r="C10" s="235"/>
      <c r="D10" s="235"/>
      <c r="E10" s="235"/>
      <c r="F10" s="235"/>
      <c r="G10" s="235"/>
    </row>
    <row r="11" spans="1:12" x14ac:dyDescent="0.2">
      <c r="A11" s="235" t="s">
        <v>1211</v>
      </c>
      <c r="B11" s="235"/>
      <c r="C11" s="235"/>
      <c r="D11" s="235"/>
      <c r="E11" s="235"/>
      <c r="F11" s="235"/>
      <c r="G11" s="235"/>
    </row>
    <row r="12" spans="1:12" ht="10" customHeight="1" x14ac:dyDescent="0.2">
      <c r="A12" s="30"/>
      <c r="C12"/>
    </row>
    <row r="13" spans="1:12" ht="64" customHeight="1" x14ac:dyDescent="0.2">
      <c r="A13" s="114" t="s">
        <v>33</v>
      </c>
      <c r="B13" s="114" t="s">
        <v>149</v>
      </c>
      <c r="C13" s="114" t="s">
        <v>0</v>
      </c>
      <c r="D13" s="280" t="s">
        <v>730</v>
      </c>
      <c r="E13" s="280"/>
      <c r="F13" s="280" t="s">
        <v>733</v>
      </c>
      <c r="G13" s="293"/>
      <c r="H13" s="64"/>
      <c r="I13" s="287" t="s">
        <v>730</v>
      </c>
      <c r="J13" s="288"/>
      <c r="K13" s="289" t="s">
        <v>731</v>
      </c>
      <c r="L13" s="290"/>
    </row>
    <row r="14" spans="1:12" x14ac:dyDescent="0.2">
      <c r="A14" s="1"/>
      <c r="B14" s="3"/>
      <c r="C14" s="27"/>
      <c r="D14" s="294" t="s">
        <v>453</v>
      </c>
      <c r="E14" s="295"/>
      <c r="F14" s="294" t="s">
        <v>453</v>
      </c>
      <c r="G14" s="295"/>
      <c r="I14" s="291" t="s">
        <v>453</v>
      </c>
      <c r="J14" s="292"/>
      <c r="K14" s="291" t="s">
        <v>453</v>
      </c>
      <c r="L14" s="292"/>
    </row>
    <row r="15" spans="1:12" x14ac:dyDescent="0.2">
      <c r="A15" s="1"/>
      <c r="B15" s="3"/>
      <c r="C15" s="27"/>
      <c r="D15" s="95" t="s">
        <v>454</v>
      </c>
      <c r="E15" s="95" t="s">
        <v>455</v>
      </c>
      <c r="F15" s="95" t="s">
        <v>454</v>
      </c>
      <c r="G15" s="95" t="s">
        <v>455</v>
      </c>
      <c r="I15" s="98" t="s">
        <v>454</v>
      </c>
      <c r="J15" s="98" t="s">
        <v>455</v>
      </c>
      <c r="K15" s="98" t="s">
        <v>454</v>
      </c>
      <c r="L15" s="98" t="s">
        <v>455</v>
      </c>
    </row>
    <row r="16" spans="1:12" ht="10" customHeight="1" x14ac:dyDescent="0.2">
      <c r="A16" s="1"/>
      <c r="B16" s="3"/>
      <c r="C16" s="27"/>
      <c r="D16" s="92"/>
      <c r="E16" s="92"/>
      <c r="F16" s="92"/>
      <c r="I16" s="99"/>
      <c r="J16" s="99"/>
      <c r="K16" s="99"/>
    </row>
    <row r="17" spans="1:12" x14ac:dyDescent="0.2">
      <c r="A17" s="35" t="s">
        <v>457</v>
      </c>
      <c r="B17" s="37" t="s">
        <v>456</v>
      </c>
      <c r="C17" s="38"/>
      <c r="D17" s="96">
        <f t="shared" ref="D17:D43" si="0">IF(ISBLANK(I17),"",Multiplier*I17)</f>
        <v>993</v>
      </c>
      <c r="E17" s="96">
        <f t="shared" ref="E17:E43" si="1">IF(ISBLANK(J17),"",Multiplier*J17)</f>
        <v>1027</v>
      </c>
      <c r="F17" s="96">
        <f t="shared" ref="F17:F43" si="2">IF(ISBLANK(K17),"",Multiplier*K17)</f>
        <v>1241</v>
      </c>
      <c r="G17" s="96">
        <f t="shared" ref="G17:G43" si="3">IF(ISBLANK(L17),"",Multiplier*L17)</f>
        <v>1284</v>
      </c>
      <c r="I17" s="100">
        <v>993</v>
      </c>
      <c r="J17" s="100">
        <v>1027</v>
      </c>
      <c r="K17" s="100">
        <v>1241</v>
      </c>
      <c r="L17" s="100">
        <v>1284</v>
      </c>
    </row>
    <row r="18" spans="1:12" x14ac:dyDescent="0.2">
      <c r="A18" s="35" t="s">
        <v>458</v>
      </c>
      <c r="B18" s="37" t="s">
        <v>460</v>
      </c>
      <c r="C18" s="38"/>
      <c r="D18" s="96">
        <f t="shared" si="0"/>
        <v>931</v>
      </c>
      <c r="E18" s="96">
        <f t="shared" si="1"/>
        <v>965</v>
      </c>
      <c r="F18" s="96">
        <f t="shared" si="2"/>
        <v>1164</v>
      </c>
      <c r="G18" s="96">
        <f t="shared" si="3"/>
        <v>1207</v>
      </c>
      <c r="I18" s="100">
        <v>931</v>
      </c>
      <c r="J18" s="100">
        <v>965</v>
      </c>
      <c r="K18" s="100">
        <v>1164</v>
      </c>
      <c r="L18" s="100">
        <v>1207</v>
      </c>
    </row>
    <row r="19" spans="1:12" x14ac:dyDescent="0.2">
      <c r="A19" s="35" t="s">
        <v>459</v>
      </c>
      <c r="B19" s="37" t="s">
        <v>461</v>
      </c>
      <c r="C19" s="38"/>
      <c r="D19" s="96">
        <f t="shared" si="0"/>
        <v>499</v>
      </c>
      <c r="E19" s="96">
        <f t="shared" si="1"/>
        <v>524</v>
      </c>
      <c r="F19" s="96">
        <f t="shared" si="2"/>
        <v>624</v>
      </c>
      <c r="G19" s="96">
        <f t="shared" si="3"/>
        <v>656</v>
      </c>
      <c r="I19" s="100">
        <v>499</v>
      </c>
      <c r="J19" s="100">
        <v>524</v>
      </c>
      <c r="K19" s="100">
        <v>624</v>
      </c>
      <c r="L19" s="100">
        <v>656</v>
      </c>
    </row>
    <row r="20" spans="1:12" x14ac:dyDescent="0.2">
      <c r="A20" s="35" t="s">
        <v>462</v>
      </c>
      <c r="B20" s="37" t="s">
        <v>465</v>
      </c>
      <c r="C20" s="38"/>
      <c r="D20" s="96">
        <f t="shared" si="0"/>
        <v>993</v>
      </c>
      <c r="E20" s="96">
        <f t="shared" si="1"/>
        <v>1027</v>
      </c>
      <c r="F20" s="96">
        <f t="shared" si="2"/>
        <v>1241</v>
      </c>
      <c r="G20" s="96">
        <f t="shared" si="3"/>
        <v>1284</v>
      </c>
      <c r="I20" s="100">
        <v>993</v>
      </c>
      <c r="J20" s="100">
        <v>1027</v>
      </c>
      <c r="K20" s="100">
        <v>1241</v>
      </c>
      <c r="L20" s="100">
        <v>1284</v>
      </c>
    </row>
    <row r="21" spans="1:12" x14ac:dyDescent="0.2">
      <c r="A21" s="35" t="s">
        <v>463</v>
      </c>
      <c r="B21" s="37" t="s">
        <v>466</v>
      </c>
      <c r="C21" s="38"/>
      <c r="D21" s="96">
        <f t="shared" si="0"/>
        <v>931</v>
      </c>
      <c r="E21" s="96">
        <f t="shared" si="1"/>
        <v>965</v>
      </c>
      <c r="F21" s="96">
        <f t="shared" si="2"/>
        <v>1164</v>
      </c>
      <c r="G21" s="96">
        <f t="shared" si="3"/>
        <v>1207</v>
      </c>
      <c r="I21" s="100">
        <v>931</v>
      </c>
      <c r="J21" s="100">
        <v>965</v>
      </c>
      <c r="K21" s="100">
        <v>1164</v>
      </c>
      <c r="L21" s="100">
        <v>1207</v>
      </c>
    </row>
    <row r="22" spans="1:12" x14ac:dyDescent="0.2">
      <c r="A22" s="35" t="s">
        <v>464</v>
      </c>
      <c r="B22" s="37" t="s">
        <v>467</v>
      </c>
      <c r="C22" s="38"/>
      <c r="D22" s="96">
        <f t="shared" si="0"/>
        <v>499</v>
      </c>
      <c r="E22" s="96">
        <f t="shared" si="1"/>
        <v>524</v>
      </c>
      <c r="F22" s="96">
        <f t="shared" si="2"/>
        <v>624</v>
      </c>
      <c r="G22" s="96">
        <f t="shared" si="3"/>
        <v>656</v>
      </c>
      <c r="I22" s="100">
        <v>499</v>
      </c>
      <c r="J22" s="100">
        <v>524</v>
      </c>
      <c r="K22" s="100">
        <v>624</v>
      </c>
      <c r="L22" s="100">
        <v>656</v>
      </c>
    </row>
    <row r="23" spans="1:12" x14ac:dyDescent="0.2">
      <c r="A23" s="35" t="s">
        <v>468</v>
      </c>
      <c r="B23" s="37" t="s">
        <v>471</v>
      </c>
      <c r="C23" s="38"/>
      <c r="D23" s="96">
        <f t="shared" si="0"/>
        <v>843</v>
      </c>
      <c r="E23" s="96">
        <f t="shared" si="1"/>
        <v>877</v>
      </c>
      <c r="F23" s="96">
        <f t="shared" si="2"/>
        <v>1054</v>
      </c>
      <c r="G23" s="96">
        <f t="shared" si="3"/>
        <v>1097</v>
      </c>
      <c r="I23" s="100">
        <v>843</v>
      </c>
      <c r="J23" s="100">
        <v>877</v>
      </c>
      <c r="K23" s="100">
        <v>1054</v>
      </c>
      <c r="L23" s="100">
        <v>1097</v>
      </c>
    </row>
    <row r="24" spans="1:12" x14ac:dyDescent="0.2">
      <c r="A24" s="35" t="s">
        <v>469</v>
      </c>
      <c r="B24" s="37" t="s">
        <v>472</v>
      </c>
      <c r="C24" s="38"/>
      <c r="D24" s="96">
        <f t="shared" si="0"/>
        <v>790</v>
      </c>
      <c r="E24" s="96">
        <f t="shared" si="1"/>
        <v>824</v>
      </c>
      <c r="F24" s="96">
        <f t="shared" si="2"/>
        <v>988</v>
      </c>
      <c r="G24" s="96">
        <f t="shared" si="3"/>
        <v>1030</v>
      </c>
      <c r="I24" s="100">
        <v>790</v>
      </c>
      <c r="J24" s="100">
        <v>824</v>
      </c>
      <c r="K24" s="100">
        <v>988</v>
      </c>
      <c r="L24" s="100">
        <v>1030</v>
      </c>
    </row>
    <row r="25" spans="1:12" x14ac:dyDescent="0.2">
      <c r="A25" s="35" t="s">
        <v>470</v>
      </c>
      <c r="B25" s="37" t="s">
        <v>473</v>
      </c>
      <c r="C25" s="38"/>
      <c r="D25" s="96">
        <f t="shared" si="0"/>
        <v>442</v>
      </c>
      <c r="E25" s="96">
        <f t="shared" si="1"/>
        <v>468</v>
      </c>
      <c r="F25" s="96">
        <f t="shared" si="2"/>
        <v>553</v>
      </c>
      <c r="G25" s="96">
        <f t="shared" si="3"/>
        <v>585</v>
      </c>
      <c r="I25" s="100">
        <v>442</v>
      </c>
      <c r="J25" s="100">
        <v>468</v>
      </c>
      <c r="K25" s="100">
        <v>553</v>
      </c>
      <c r="L25" s="100">
        <v>585</v>
      </c>
    </row>
    <row r="26" spans="1:12" x14ac:dyDescent="0.2">
      <c r="A26" s="35" t="s">
        <v>474</v>
      </c>
      <c r="B26" s="37" t="s">
        <v>477</v>
      </c>
      <c r="C26" s="38"/>
      <c r="D26" s="96">
        <f t="shared" si="0"/>
        <v>843</v>
      </c>
      <c r="E26" s="96">
        <f t="shared" si="1"/>
        <v>877</v>
      </c>
      <c r="F26" s="96">
        <f t="shared" si="2"/>
        <v>1054</v>
      </c>
      <c r="G26" s="96">
        <f t="shared" si="3"/>
        <v>1097</v>
      </c>
      <c r="I26" s="100">
        <v>843</v>
      </c>
      <c r="J26" s="100">
        <v>877</v>
      </c>
      <c r="K26" s="100">
        <v>1054</v>
      </c>
      <c r="L26" s="100">
        <v>1097</v>
      </c>
    </row>
    <row r="27" spans="1:12" x14ac:dyDescent="0.2">
      <c r="A27" s="35" t="s">
        <v>475</v>
      </c>
      <c r="B27" s="37" t="s">
        <v>478</v>
      </c>
      <c r="C27" s="38"/>
      <c r="D27" s="96">
        <f t="shared" si="0"/>
        <v>790</v>
      </c>
      <c r="E27" s="96">
        <f t="shared" si="1"/>
        <v>824</v>
      </c>
      <c r="F27" s="96">
        <f t="shared" si="2"/>
        <v>988</v>
      </c>
      <c r="G27" s="96">
        <f t="shared" si="3"/>
        <v>1030</v>
      </c>
      <c r="I27" s="100">
        <v>790</v>
      </c>
      <c r="J27" s="100">
        <v>824</v>
      </c>
      <c r="K27" s="100">
        <v>988</v>
      </c>
      <c r="L27" s="100">
        <v>1030</v>
      </c>
    </row>
    <row r="28" spans="1:12" x14ac:dyDescent="0.2">
      <c r="A28" s="35" t="s">
        <v>476</v>
      </c>
      <c r="B28" s="37" t="s">
        <v>479</v>
      </c>
      <c r="C28" s="39"/>
      <c r="D28" s="96">
        <f t="shared" si="0"/>
        <v>442</v>
      </c>
      <c r="E28" s="96">
        <f t="shared" si="1"/>
        <v>468</v>
      </c>
      <c r="F28" s="96">
        <f t="shared" si="2"/>
        <v>553</v>
      </c>
      <c r="G28" s="96">
        <f t="shared" si="3"/>
        <v>585</v>
      </c>
      <c r="I28" s="100">
        <v>442</v>
      </c>
      <c r="J28" s="100">
        <v>468</v>
      </c>
      <c r="K28" s="100">
        <v>553</v>
      </c>
      <c r="L28" s="100">
        <v>585</v>
      </c>
    </row>
    <row r="29" spans="1:12" x14ac:dyDescent="0.2">
      <c r="A29" s="35" t="s">
        <v>480</v>
      </c>
      <c r="B29" s="37" t="s">
        <v>483</v>
      </c>
      <c r="C29" s="39"/>
      <c r="D29" s="96">
        <f t="shared" si="0"/>
        <v>795</v>
      </c>
      <c r="E29" s="96">
        <f t="shared" si="1"/>
        <v>829</v>
      </c>
      <c r="F29" s="96">
        <f t="shared" si="2"/>
        <v>994</v>
      </c>
      <c r="G29" s="96">
        <f t="shared" si="3"/>
        <v>1037</v>
      </c>
      <c r="I29" s="100">
        <v>795</v>
      </c>
      <c r="J29" s="100">
        <v>829</v>
      </c>
      <c r="K29" s="100">
        <v>994</v>
      </c>
      <c r="L29" s="100">
        <v>1037</v>
      </c>
    </row>
    <row r="30" spans="1:12" x14ac:dyDescent="0.2">
      <c r="A30" s="35" t="s">
        <v>481</v>
      </c>
      <c r="B30" s="37" t="s">
        <v>484</v>
      </c>
      <c r="C30" s="39" t="s">
        <v>510</v>
      </c>
      <c r="D30" s="96">
        <f t="shared" si="0"/>
        <v>742</v>
      </c>
      <c r="E30" s="96">
        <f t="shared" si="1"/>
        <v>776</v>
      </c>
      <c r="F30" s="96">
        <f t="shared" si="2"/>
        <v>928</v>
      </c>
      <c r="G30" s="96">
        <f t="shared" si="3"/>
        <v>970</v>
      </c>
      <c r="I30" s="100">
        <v>742</v>
      </c>
      <c r="J30" s="100">
        <v>776</v>
      </c>
      <c r="K30" s="100">
        <v>928</v>
      </c>
      <c r="L30" s="100">
        <v>970</v>
      </c>
    </row>
    <row r="31" spans="1:12" x14ac:dyDescent="0.2">
      <c r="A31" s="35" t="s">
        <v>482</v>
      </c>
      <c r="B31" s="37" t="s">
        <v>485</v>
      </c>
      <c r="C31" s="39"/>
      <c r="D31" s="96">
        <f t="shared" si="0"/>
        <v>398</v>
      </c>
      <c r="E31" s="96">
        <f t="shared" si="1"/>
        <v>424</v>
      </c>
      <c r="F31" s="96">
        <f t="shared" si="2"/>
        <v>498</v>
      </c>
      <c r="G31" s="96">
        <f t="shared" si="3"/>
        <v>531</v>
      </c>
      <c r="I31" s="100">
        <v>398</v>
      </c>
      <c r="J31" s="100">
        <v>424</v>
      </c>
      <c r="K31" s="100">
        <v>498</v>
      </c>
      <c r="L31" s="100">
        <v>531</v>
      </c>
    </row>
    <row r="32" spans="1:12" x14ac:dyDescent="0.2">
      <c r="A32" s="35" t="s">
        <v>486</v>
      </c>
      <c r="B32" s="37" t="s">
        <v>509</v>
      </c>
      <c r="C32" s="40" t="s">
        <v>511</v>
      </c>
      <c r="D32" s="96">
        <f t="shared" si="0"/>
        <v>1127</v>
      </c>
      <c r="E32" s="96">
        <f t="shared" si="1"/>
        <v>1164</v>
      </c>
      <c r="F32" s="96">
        <f t="shared" si="2"/>
        <v>1409</v>
      </c>
      <c r="G32" s="96">
        <f t="shared" si="3"/>
        <v>1455</v>
      </c>
      <c r="I32" s="100">
        <v>1127</v>
      </c>
      <c r="J32" s="100">
        <v>1164</v>
      </c>
      <c r="K32" s="100">
        <v>1409</v>
      </c>
      <c r="L32" s="100">
        <v>1455</v>
      </c>
    </row>
    <row r="33" spans="1:13" x14ac:dyDescent="0.2">
      <c r="A33" s="35" t="s">
        <v>487</v>
      </c>
      <c r="B33" s="37" t="s">
        <v>498</v>
      </c>
      <c r="C33" s="40" t="s">
        <v>512</v>
      </c>
      <c r="D33" s="96">
        <f t="shared" si="0"/>
        <v>207</v>
      </c>
      <c r="E33" s="96">
        <f t="shared" si="1"/>
        <v>207</v>
      </c>
      <c r="F33" s="96">
        <f t="shared" si="2"/>
        <v>259</v>
      </c>
      <c r="G33" s="96">
        <f t="shared" si="3"/>
        <v>259</v>
      </c>
      <c r="I33" s="100">
        <v>207</v>
      </c>
      <c r="J33" s="100">
        <v>207</v>
      </c>
      <c r="K33" s="100">
        <v>259</v>
      </c>
      <c r="L33" s="100">
        <v>259</v>
      </c>
    </row>
    <row r="34" spans="1:13" x14ac:dyDescent="0.2">
      <c r="A34" s="35" t="s">
        <v>488</v>
      </c>
      <c r="B34" s="37" t="s">
        <v>508</v>
      </c>
      <c r="C34" s="40" t="s">
        <v>513</v>
      </c>
      <c r="D34" s="96">
        <f t="shared" si="0"/>
        <v>852</v>
      </c>
      <c r="E34" s="96">
        <f t="shared" si="1"/>
        <v>889</v>
      </c>
      <c r="F34" s="96">
        <f t="shared" si="2"/>
        <v>1065</v>
      </c>
      <c r="G34" s="96">
        <f t="shared" si="3"/>
        <v>1112</v>
      </c>
      <c r="I34" s="100">
        <v>852</v>
      </c>
      <c r="J34" s="100">
        <v>889</v>
      </c>
      <c r="K34" s="100">
        <v>1065</v>
      </c>
      <c r="L34" s="100">
        <v>1112</v>
      </c>
    </row>
    <row r="35" spans="1:13" x14ac:dyDescent="0.2">
      <c r="A35" s="35" t="s">
        <v>489</v>
      </c>
      <c r="B35" s="37" t="s">
        <v>507</v>
      </c>
      <c r="C35" s="40" t="s">
        <v>514</v>
      </c>
      <c r="D35" s="96">
        <f t="shared" si="0"/>
        <v>450</v>
      </c>
      <c r="E35" s="96">
        <f t="shared" si="1"/>
        <v>477</v>
      </c>
      <c r="F35" s="96">
        <f t="shared" si="2"/>
        <v>564</v>
      </c>
      <c r="G35" s="96">
        <f t="shared" si="3"/>
        <v>597</v>
      </c>
      <c r="I35" s="100">
        <v>450</v>
      </c>
      <c r="J35" s="100">
        <v>477</v>
      </c>
      <c r="K35" s="100">
        <v>564</v>
      </c>
      <c r="L35" s="100">
        <v>597</v>
      </c>
    </row>
    <row r="36" spans="1:13" x14ac:dyDescent="0.2">
      <c r="A36" s="35" t="s">
        <v>490</v>
      </c>
      <c r="B36" s="37" t="s">
        <v>499</v>
      </c>
      <c r="C36" s="40" t="s">
        <v>515</v>
      </c>
      <c r="D36" s="96">
        <f t="shared" si="0"/>
        <v>1020</v>
      </c>
      <c r="E36" s="96">
        <f t="shared" si="1"/>
        <v>1057</v>
      </c>
      <c r="F36" s="96">
        <f t="shared" si="2"/>
        <v>1275</v>
      </c>
      <c r="G36" s="96">
        <f t="shared" si="3"/>
        <v>1321</v>
      </c>
      <c r="I36" s="100">
        <v>1020</v>
      </c>
      <c r="J36" s="100">
        <v>1057</v>
      </c>
      <c r="K36" s="100">
        <v>1275</v>
      </c>
      <c r="L36" s="100">
        <v>1321</v>
      </c>
    </row>
    <row r="37" spans="1:13" x14ac:dyDescent="0.2">
      <c r="A37" s="35" t="s">
        <v>491</v>
      </c>
      <c r="B37" s="37" t="s">
        <v>500</v>
      </c>
      <c r="C37" s="40" t="s">
        <v>516</v>
      </c>
      <c r="D37" s="96">
        <f t="shared" si="0"/>
        <v>1009</v>
      </c>
      <c r="E37" s="96">
        <f t="shared" si="1"/>
        <v>1046</v>
      </c>
      <c r="F37" s="96">
        <f t="shared" si="2"/>
        <v>1262</v>
      </c>
      <c r="G37" s="96"/>
      <c r="I37" s="100">
        <v>1009</v>
      </c>
      <c r="J37" s="100">
        <v>1046</v>
      </c>
      <c r="K37" s="100">
        <v>1262</v>
      </c>
      <c r="L37" s="100">
        <v>1309</v>
      </c>
    </row>
    <row r="38" spans="1:13" x14ac:dyDescent="0.2">
      <c r="A38" s="35" t="s">
        <v>492</v>
      </c>
      <c r="B38" s="37" t="s">
        <v>501</v>
      </c>
      <c r="C38" s="40" t="s">
        <v>517</v>
      </c>
      <c r="D38" s="96">
        <f t="shared" si="0"/>
        <v>1191</v>
      </c>
      <c r="E38" s="96">
        <f t="shared" si="1"/>
        <v>1228</v>
      </c>
      <c r="F38" s="96">
        <f t="shared" si="2"/>
        <v>1489</v>
      </c>
      <c r="G38" s="96">
        <f t="shared" si="3"/>
        <v>1535</v>
      </c>
      <c r="I38" s="100">
        <v>1191</v>
      </c>
      <c r="J38" s="100">
        <v>1228</v>
      </c>
      <c r="K38" s="100">
        <v>1489</v>
      </c>
      <c r="L38" s="100">
        <v>1535</v>
      </c>
    </row>
    <row r="39" spans="1:13" x14ac:dyDescent="0.2">
      <c r="A39" s="35" t="s">
        <v>493</v>
      </c>
      <c r="B39" s="37" t="s">
        <v>502</v>
      </c>
      <c r="C39" s="40" t="s">
        <v>518</v>
      </c>
      <c r="D39" s="96">
        <f t="shared" si="0"/>
        <v>747</v>
      </c>
      <c r="E39" s="96">
        <f t="shared" si="1"/>
        <v>784</v>
      </c>
      <c r="F39" s="96">
        <f t="shared" si="2"/>
        <v>934</v>
      </c>
      <c r="G39" s="96">
        <f t="shared" si="3"/>
        <v>981</v>
      </c>
      <c r="I39" s="100">
        <v>747</v>
      </c>
      <c r="J39" s="100">
        <v>784</v>
      </c>
      <c r="K39" s="100">
        <v>934</v>
      </c>
      <c r="L39" s="100">
        <v>981</v>
      </c>
    </row>
    <row r="40" spans="1:13" x14ac:dyDescent="0.2">
      <c r="A40" s="35" t="s">
        <v>494</v>
      </c>
      <c r="B40" s="37" t="s">
        <v>503</v>
      </c>
      <c r="C40" s="40" t="s">
        <v>519</v>
      </c>
      <c r="D40" s="96">
        <f t="shared" si="0"/>
        <v>414</v>
      </c>
      <c r="E40" s="96">
        <f t="shared" si="1"/>
        <v>441</v>
      </c>
      <c r="F40" s="96">
        <f t="shared" si="2"/>
        <v>518</v>
      </c>
      <c r="G40" s="96">
        <f t="shared" si="3"/>
        <v>551</v>
      </c>
      <c r="I40" s="100">
        <v>414</v>
      </c>
      <c r="J40" s="100">
        <v>441</v>
      </c>
      <c r="K40" s="100">
        <v>518</v>
      </c>
      <c r="L40" s="100">
        <v>551</v>
      </c>
    </row>
    <row r="41" spans="1:13" x14ac:dyDescent="0.2">
      <c r="A41" s="35" t="s">
        <v>495</v>
      </c>
      <c r="B41" s="37" t="s">
        <v>504</v>
      </c>
      <c r="C41" s="40" t="s">
        <v>520</v>
      </c>
      <c r="D41" s="96">
        <f t="shared" si="0"/>
        <v>272</v>
      </c>
      <c r="E41" s="96">
        <f t="shared" si="1"/>
        <v>272</v>
      </c>
      <c r="F41" s="96">
        <f t="shared" si="2"/>
        <v>340</v>
      </c>
      <c r="G41" s="96">
        <f t="shared" si="3"/>
        <v>340</v>
      </c>
      <c r="I41" s="100">
        <v>272</v>
      </c>
      <c r="J41" s="100">
        <v>272</v>
      </c>
      <c r="K41" s="100">
        <v>340</v>
      </c>
      <c r="L41" s="100">
        <v>340</v>
      </c>
    </row>
    <row r="42" spans="1:13" x14ac:dyDescent="0.2">
      <c r="A42" s="35" t="s">
        <v>496</v>
      </c>
      <c r="B42" s="37" t="s">
        <v>505</v>
      </c>
      <c r="C42" s="40" t="s">
        <v>514</v>
      </c>
      <c r="D42" s="96">
        <f t="shared" si="0"/>
        <v>347</v>
      </c>
      <c r="E42" s="96">
        <f t="shared" si="1"/>
        <v>373</v>
      </c>
      <c r="F42" s="96">
        <f t="shared" si="2"/>
        <v>433</v>
      </c>
      <c r="G42" s="96">
        <f t="shared" si="3"/>
        <v>468</v>
      </c>
      <c r="I42" s="100">
        <v>347</v>
      </c>
      <c r="J42" s="100">
        <v>373</v>
      </c>
      <c r="K42" s="100">
        <v>433</v>
      </c>
      <c r="L42" s="100">
        <v>468</v>
      </c>
    </row>
    <row r="43" spans="1:13" x14ac:dyDescent="0.2">
      <c r="A43" s="35" t="s">
        <v>497</v>
      </c>
      <c r="B43" s="37" t="s">
        <v>506</v>
      </c>
      <c r="C43" s="40" t="s">
        <v>521</v>
      </c>
      <c r="D43" s="96">
        <f t="shared" si="0"/>
        <v>2073</v>
      </c>
      <c r="E43" s="96">
        <f t="shared" si="1"/>
        <v>2126</v>
      </c>
      <c r="F43" s="96">
        <f t="shared" si="2"/>
        <v>2592</v>
      </c>
      <c r="G43" s="96">
        <f t="shared" si="3"/>
        <v>2658</v>
      </c>
      <c r="I43" s="100">
        <v>2073</v>
      </c>
      <c r="J43" s="100">
        <v>2126</v>
      </c>
      <c r="K43" s="100">
        <v>2592</v>
      </c>
      <c r="L43" s="100">
        <v>2658</v>
      </c>
    </row>
    <row r="44" spans="1:13" ht="15" customHeight="1" x14ac:dyDescent="0.2"/>
    <row r="45" spans="1:13" ht="18" x14ac:dyDescent="0.2">
      <c r="A45" s="283" t="s">
        <v>450</v>
      </c>
      <c r="B45" s="277"/>
      <c r="C45" s="277"/>
      <c r="D45" s="277"/>
      <c r="E45" s="277"/>
      <c r="I45" s="283" t="s">
        <v>450</v>
      </c>
      <c r="J45" s="277"/>
      <c r="K45" s="277"/>
      <c r="L45" s="277"/>
      <c r="M45" s="277"/>
    </row>
    <row r="46" spans="1:13" x14ac:dyDescent="0.2">
      <c r="A46" s="235" t="s">
        <v>735</v>
      </c>
      <c r="B46" s="235"/>
      <c r="C46" s="101">
        <f>IF(ISBLANK(I46),"",Multiplier*I46)</f>
        <v>22</v>
      </c>
      <c r="D46" s="102" t="s">
        <v>734</v>
      </c>
      <c r="I46" s="97">
        <v>22</v>
      </c>
      <c r="J46" s="97" t="s">
        <v>734</v>
      </c>
    </row>
    <row r="47" spans="1:13" x14ac:dyDescent="0.2">
      <c r="A47" s="235" t="s">
        <v>736</v>
      </c>
      <c r="B47" s="235"/>
      <c r="C47" s="101">
        <f>IF(ISBLANK(I47),"",Multiplier*I47)</f>
        <v>10</v>
      </c>
      <c r="D47" s="102" t="s">
        <v>734</v>
      </c>
      <c r="I47" s="97">
        <v>10</v>
      </c>
      <c r="J47" s="97" t="s">
        <v>734</v>
      </c>
    </row>
    <row r="48" spans="1:13" x14ac:dyDescent="0.2">
      <c r="A48" s="235" t="s">
        <v>737</v>
      </c>
      <c r="B48" s="235"/>
      <c r="C48" s="101">
        <f>IF(ISBLANK(I48),"",Multiplier*I48)</f>
        <v>75</v>
      </c>
      <c r="D48" s="102"/>
      <c r="I48" s="97">
        <v>75</v>
      </c>
    </row>
    <row r="49" spans="1:6" x14ac:dyDescent="0.2">
      <c r="A49" s="235" t="s">
        <v>522</v>
      </c>
      <c r="B49" s="235"/>
      <c r="C49" s="101"/>
      <c r="D49" s="102"/>
    </row>
    <row r="50" spans="1:6" ht="10" customHeight="1" x14ac:dyDescent="0.2">
      <c r="A50" s="30"/>
      <c r="B50" s="31"/>
      <c r="C50" s="32"/>
      <c r="D50" s="94"/>
      <c r="E50" s="94"/>
      <c r="F50" s="94"/>
    </row>
  </sheetData>
  <sheetProtection sheet="1" objects="1" scenarios="1"/>
  <mergeCells count="19">
    <mergeCell ref="I45:M45"/>
    <mergeCell ref="A46:B46"/>
    <mergeCell ref="A47:B47"/>
    <mergeCell ref="A48:B48"/>
    <mergeCell ref="A49:B49"/>
    <mergeCell ref="I13:J13"/>
    <mergeCell ref="K13:L13"/>
    <mergeCell ref="I14:J14"/>
    <mergeCell ref="K14:L14"/>
    <mergeCell ref="D13:E13"/>
    <mergeCell ref="F13:G13"/>
    <mergeCell ref="D14:E14"/>
    <mergeCell ref="F14:G14"/>
    <mergeCell ref="A4:G5"/>
    <mergeCell ref="A7:G7"/>
    <mergeCell ref="A9:G9"/>
    <mergeCell ref="A45:E45"/>
    <mergeCell ref="A10:G10"/>
    <mergeCell ref="A11:G11"/>
  </mergeCells>
  <pageMargins left="0.7" right="0.7" top="0.5" bottom="0.5" header="0.3" footer="0.3"/>
  <pageSetup scale="60" firstPageNumber="29" fitToHeight="0" orientation="portrait" useFirstPageNumber="1" r:id="rId1"/>
  <headerFooter>
    <oddFooter>&amp;C&amp;"Aptos Narrow,Regular"&amp;K000000&amp;P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8D9E2-F0F5-0E4B-96E4-057663E6346F}">
  <sheetPr codeName="Sheet36">
    <pageSetUpPr fitToPage="1"/>
  </sheetPr>
  <dimension ref="A1:M48"/>
  <sheetViews>
    <sheetView view="pageBreakPreview" zoomScale="150" zoomScaleNormal="150" zoomScaleSheetLayoutView="150" workbookViewId="0">
      <selection activeCell="F1" sqref="F1:G1"/>
    </sheetView>
  </sheetViews>
  <sheetFormatPr baseColWidth="10" defaultColWidth="8.83203125" defaultRowHeight="15" x14ac:dyDescent="0.2"/>
  <cols>
    <col min="1" max="1" width="17.83203125" customWidth="1"/>
    <col min="2" max="2" width="47.5" customWidth="1"/>
    <col min="3" max="3" width="17.33203125" style="29" customWidth="1"/>
    <col min="4" max="5" width="12.6640625" style="93" customWidth="1"/>
    <col min="6" max="6" width="14.1640625" style="93" customWidth="1"/>
    <col min="7" max="7" width="17.5" style="93" customWidth="1"/>
    <col min="8" max="8" width="16.6640625" hidden="1" customWidth="1"/>
    <col min="9" max="9" width="11" style="97" hidden="1" customWidth="1"/>
    <col min="10" max="10" width="12.6640625" style="97" hidden="1" customWidth="1"/>
    <col min="11" max="11" width="11" style="97" hidden="1" customWidth="1"/>
    <col min="12" max="12" width="12.5" style="97" hidden="1" customWidth="1"/>
    <col min="13" max="13" width="0" hidden="1" customWidth="1"/>
  </cols>
  <sheetData>
    <row r="1" spans="1:12" ht="17.5" customHeight="1" x14ac:dyDescent="0.2">
      <c r="A1" s="1"/>
      <c r="B1" s="3"/>
      <c r="C1" s="74"/>
      <c r="D1"/>
      <c r="F1" s="92"/>
      <c r="G1" s="309" t="str">
        <f>UpDate</f>
        <v>9/12/2025_Rev 1709</v>
      </c>
    </row>
    <row r="2" spans="1:12" ht="15" customHeight="1" x14ac:dyDescent="0.2">
      <c r="A2" s="1"/>
      <c r="B2" s="3"/>
      <c r="C2" s="74"/>
      <c r="D2" s="74"/>
      <c r="E2" s="73"/>
      <c r="F2" s="92"/>
      <c r="G2" s="73"/>
    </row>
    <row r="3" spans="1:12" ht="25" customHeight="1" x14ac:dyDescent="0.2">
      <c r="A3" s="1"/>
      <c r="B3" s="3"/>
      <c r="C3" s="74"/>
      <c r="D3" s="72"/>
      <c r="E3" s="72"/>
      <c r="F3" s="92"/>
      <c r="G3" s="72"/>
    </row>
    <row r="4" spans="1:12" x14ac:dyDescent="0.2">
      <c r="A4" s="241" t="str">
        <f>IF(PriceCode="BMM","Wholesale Price List","Retail Price List")</f>
        <v>Wholesale Price List</v>
      </c>
      <c r="B4" s="241"/>
      <c r="C4" s="241"/>
      <c r="D4" s="241"/>
      <c r="E4" s="241"/>
      <c r="F4" s="241"/>
      <c r="G4" s="241"/>
    </row>
    <row r="5" spans="1:12" x14ac:dyDescent="0.2">
      <c r="A5" s="241"/>
      <c r="B5" s="241"/>
      <c r="C5" s="241"/>
      <c r="D5" s="241"/>
      <c r="E5" s="241"/>
      <c r="F5" s="241"/>
      <c r="G5" s="241"/>
    </row>
    <row r="6" spans="1:12" ht="15" customHeight="1" x14ac:dyDescent="0.2">
      <c r="A6" s="1"/>
      <c r="B6" s="3"/>
      <c r="C6" s="74"/>
      <c r="D6" s="72"/>
      <c r="E6" s="72"/>
      <c r="F6" s="92"/>
      <c r="G6" s="72" t="str">
        <f>PriceCode</f>
        <v>BMM</v>
      </c>
    </row>
    <row r="7" spans="1:12" s="113" customFormat="1" ht="35" customHeight="1" x14ac:dyDescent="0.2">
      <c r="A7" s="242" t="s">
        <v>523</v>
      </c>
      <c r="B7" s="242"/>
      <c r="C7" s="242"/>
      <c r="D7" s="242"/>
      <c r="E7" s="242"/>
      <c r="F7" s="242"/>
      <c r="G7" s="242"/>
    </row>
    <row r="8" spans="1:12" x14ac:dyDescent="0.2">
      <c r="A8" s="30"/>
      <c r="B8" s="31"/>
      <c r="C8" s="32"/>
      <c r="D8" s="94"/>
      <c r="E8" s="94"/>
      <c r="F8" s="94"/>
    </row>
    <row r="9" spans="1:12" x14ac:dyDescent="0.2">
      <c r="A9" s="235" t="s">
        <v>745</v>
      </c>
      <c r="B9" s="235"/>
      <c r="C9" s="235"/>
      <c r="D9" s="235"/>
      <c r="E9" s="235"/>
      <c r="F9" s="235"/>
      <c r="G9" s="235"/>
    </row>
    <row r="10" spans="1:12" x14ac:dyDescent="0.2">
      <c r="A10" s="235" t="s">
        <v>551</v>
      </c>
      <c r="B10" s="235"/>
      <c r="C10" s="235"/>
      <c r="D10" s="235"/>
      <c r="E10" s="235"/>
      <c r="F10" s="235"/>
      <c r="G10" s="235"/>
    </row>
    <row r="11" spans="1:12" ht="64" customHeight="1" x14ac:dyDescent="0.2">
      <c r="A11" s="114" t="s">
        <v>33</v>
      </c>
      <c r="B11" s="114" t="s">
        <v>149</v>
      </c>
      <c r="C11" s="114" t="s">
        <v>0</v>
      </c>
      <c r="D11" s="280" t="s">
        <v>652</v>
      </c>
      <c r="E11" s="280"/>
      <c r="F11" s="280" t="s">
        <v>732</v>
      </c>
      <c r="G11" s="293"/>
      <c r="H11" s="64"/>
      <c r="I11" s="287" t="s">
        <v>652</v>
      </c>
      <c r="J11" s="288"/>
      <c r="K11" s="289" t="s">
        <v>732</v>
      </c>
      <c r="L11" s="290"/>
    </row>
    <row r="12" spans="1:12" x14ac:dyDescent="0.2">
      <c r="A12" s="1"/>
      <c r="B12" s="3"/>
      <c r="C12" s="27"/>
      <c r="D12" s="294" t="s">
        <v>453</v>
      </c>
      <c r="E12" s="295"/>
      <c r="F12" s="294" t="s">
        <v>453</v>
      </c>
      <c r="G12" s="295"/>
      <c r="I12" s="291" t="s">
        <v>453</v>
      </c>
      <c r="J12" s="292"/>
      <c r="K12" s="291" t="s">
        <v>453</v>
      </c>
      <c r="L12" s="292"/>
    </row>
    <row r="13" spans="1:12" x14ac:dyDescent="0.2">
      <c r="A13" s="1"/>
      <c r="B13" s="3"/>
      <c r="C13" s="27"/>
      <c r="D13" s="95" t="s">
        <v>454</v>
      </c>
      <c r="E13" s="95" t="s">
        <v>455</v>
      </c>
      <c r="F13" s="95" t="s">
        <v>454</v>
      </c>
      <c r="G13" s="95" t="s">
        <v>455</v>
      </c>
      <c r="I13" s="98" t="s">
        <v>454</v>
      </c>
      <c r="J13" s="98" t="s">
        <v>455</v>
      </c>
      <c r="K13" s="98" t="s">
        <v>454</v>
      </c>
      <c r="L13" s="98" t="s">
        <v>455</v>
      </c>
    </row>
    <row r="14" spans="1:12" x14ac:dyDescent="0.2">
      <c r="A14" s="1"/>
      <c r="B14" s="3"/>
      <c r="C14" s="27"/>
      <c r="D14" s="92"/>
      <c r="E14" s="92"/>
      <c r="F14" s="92"/>
      <c r="I14" s="99"/>
      <c r="J14" s="99"/>
      <c r="K14" s="99"/>
    </row>
    <row r="15" spans="1:12" x14ac:dyDescent="0.2">
      <c r="A15" s="35" t="s">
        <v>524</v>
      </c>
      <c r="B15" s="37" t="s">
        <v>456</v>
      </c>
      <c r="C15" s="38"/>
      <c r="D15" s="96">
        <f>IF(ISBLANK(G15),"",Multiplier*G15)</f>
        <v>2642</v>
      </c>
      <c r="E15" s="96">
        <f t="shared" ref="E15:G41" si="0">IF(ISBLANK(J15),"",Multiplier*J15)</f>
        <v>2374</v>
      </c>
      <c r="F15" s="96">
        <f t="shared" si="0"/>
        <v>2608</v>
      </c>
      <c r="G15" s="96">
        <f t="shared" si="0"/>
        <v>2642</v>
      </c>
      <c r="I15" s="100">
        <v>2340</v>
      </c>
      <c r="J15" s="100">
        <v>2374</v>
      </c>
      <c r="K15" s="100">
        <v>2608</v>
      </c>
      <c r="L15" s="100">
        <v>2642</v>
      </c>
    </row>
    <row r="16" spans="1:12" x14ac:dyDescent="0.2">
      <c r="A16" s="35" t="s">
        <v>525</v>
      </c>
      <c r="B16" s="37" t="s">
        <v>460</v>
      </c>
      <c r="C16" s="38"/>
      <c r="D16" s="96">
        <f t="shared" ref="D16:D41" si="1">IF(ISBLANK(I16),"",Multiplier*I16)</f>
        <v>2287</v>
      </c>
      <c r="E16" s="96">
        <f t="shared" si="0"/>
        <v>2321</v>
      </c>
      <c r="F16" s="96">
        <f t="shared" si="0"/>
        <v>2554</v>
      </c>
      <c r="G16" s="96">
        <f t="shared" si="0"/>
        <v>2588</v>
      </c>
      <c r="I16" s="100">
        <v>2287</v>
      </c>
      <c r="J16" s="100">
        <v>2321</v>
      </c>
      <c r="K16" s="100">
        <v>2554</v>
      </c>
      <c r="L16" s="100">
        <v>2588</v>
      </c>
    </row>
    <row r="17" spans="1:12" x14ac:dyDescent="0.2">
      <c r="A17" s="35" t="s">
        <v>526</v>
      </c>
      <c r="B17" s="37" t="s">
        <v>461</v>
      </c>
      <c r="C17" s="38"/>
      <c r="D17" s="96">
        <f t="shared" si="1"/>
        <v>1953</v>
      </c>
      <c r="E17" s="96">
        <f t="shared" si="0"/>
        <v>1980</v>
      </c>
      <c r="F17" s="96">
        <f t="shared" si="0"/>
        <v>2220</v>
      </c>
      <c r="G17" s="96">
        <f t="shared" si="0"/>
        <v>2247</v>
      </c>
      <c r="I17" s="100">
        <v>1953</v>
      </c>
      <c r="J17" s="100">
        <v>1980</v>
      </c>
      <c r="K17" s="100">
        <v>2220</v>
      </c>
      <c r="L17" s="100">
        <v>2247</v>
      </c>
    </row>
    <row r="18" spans="1:12" x14ac:dyDescent="0.2">
      <c r="A18" s="35" t="s">
        <v>527</v>
      </c>
      <c r="B18" s="37" t="s">
        <v>465</v>
      </c>
      <c r="C18" s="38"/>
      <c r="D18" s="96">
        <f t="shared" si="1"/>
        <v>2340</v>
      </c>
      <c r="E18" s="96">
        <f t="shared" si="0"/>
        <v>2374</v>
      </c>
      <c r="F18" s="96">
        <f t="shared" si="0"/>
        <v>2608</v>
      </c>
      <c r="G18" s="96">
        <f t="shared" si="0"/>
        <v>2642</v>
      </c>
      <c r="I18" s="100">
        <v>2340</v>
      </c>
      <c r="J18" s="100">
        <v>2374</v>
      </c>
      <c r="K18" s="100">
        <v>2608</v>
      </c>
      <c r="L18" s="100">
        <v>2642</v>
      </c>
    </row>
    <row r="19" spans="1:12" x14ac:dyDescent="0.2">
      <c r="A19" s="35" t="s">
        <v>528</v>
      </c>
      <c r="B19" s="37" t="s">
        <v>466</v>
      </c>
      <c r="C19" s="38"/>
      <c r="D19" s="96">
        <f t="shared" si="1"/>
        <v>2287</v>
      </c>
      <c r="E19" s="96">
        <f t="shared" si="0"/>
        <v>2321</v>
      </c>
      <c r="F19" s="96">
        <f t="shared" si="0"/>
        <v>2554</v>
      </c>
      <c r="G19" s="96">
        <f t="shared" si="0"/>
        <v>2588</v>
      </c>
      <c r="I19" s="100">
        <v>2287</v>
      </c>
      <c r="J19" s="100">
        <v>2321</v>
      </c>
      <c r="K19" s="100">
        <v>2554</v>
      </c>
      <c r="L19" s="100">
        <v>2588</v>
      </c>
    </row>
    <row r="20" spans="1:12" x14ac:dyDescent="0.2">
      <c r="A20" s="35" t="s">
        <v>529</v>
      </c>
      <c r="B20" s="37" t="s">
        <v>467</v>
      </c>
      <c r="C20" s="38"/>
      <c r="D20" s="96">
        <f t="shared" si="1"/>
        <v>1953</v>
      </c>
      <c r="E20" s="96">
        <f t="shared" si="0"/>
        <v>1980</v>
      </c>
      <c r="F20" s="96">
        <f t="shared" si="0"/>
        <v>2220</v>
      </c>
      <c r="G20" s="96">
        <f t="shared" si="0"/>
        <v>2247</v>
      </c>
      <c r="I20" s="100">
        <v>1953</v>
      </c>
      <c r="J20" s="100">
        <v>1980</v>
      </c>
      <c r="K20" s="100">
        <v>2220</v>
      </c>
      <c r="L20" s="100">
        <v>2247</v>
      </c>
    </row>
    <row r="21" spans="1:12" x14ac:dyDescent="0.2">
      <c r="A21" s="35" t="s">
        <v>530</v>
      </c>
      <c r="B21" s="37" t="s">
        <v>471</v>
      </c>
      <c r="C21" s="38"/>
      <c r="D21" s="96">
        <f t="shared" si="1"/>
        <v>2126</v>
      </c>
      <c r="E21" s="96">
        <f t="shared" si="0"/>
        <v>2160</v>
      </c>
      <c r="F21" s="96">
        <f t="shared" si="0"/>
        <v>2394</v>
      </c>
      <c r="G21" s="96">
        <f t="shared" si="0"/>
        <v>2428</v>
      </c>
      <c r="I21" s="100">
        <v>2126</v>
      </c>
      <c r="J21" s="100">
        <v>2160</v>
      </c>
      <c r="K21" s="100">
        <v>2394</v>
      </c>
      <c r="L21" s="100">
        <v>2428</v>
      </c>
    </row>
    <row r="22" spans="1:12" x14ac:dyDescent="0.2">
      <c r="A22" s="35" t="s">
        <v>531</v>
      </c>
      <c r="B22" s="37" t="s">
        <v>472</v>
      </c>
      <c r="C22" s="38"/>
      <c r="D22" s="96">
        <f t="shared" si="1"/>
        <v>2073</v>
      </c>
      <c r="E22" s="96">
        <f t="shared" si="0"/>
        <v>2107</v>
      </c>
      <c r="F22" s="96">
        <f t="shared" si="0"/>
        <v>2340</v>
      </c>
      <c r="G22" s="96">
        <f t="shared" si="0"/>
        <v>2374</v>
      </c>
      <c r="I22" s="100">
        <v>2073</v>
      </c>
      <c r="J22" s="100">
        <v>2107</v>
      </c>
      <c r="K22" s="100">
        <v>2340</v>
      </c>
      <c r="L22" s="100">
        <v>2374</v>
      </c>
    </row>
    <row r="23" spans="1:12" x14ac:dyDescent="0.2">
      <c r="A23" s="35" t="s">
        <v>532</v>
      </c>
      <c r="B23" s="37" t="s">
        <v>473</v>
      </c>
      <c r="C23" s="38"/>
      <c r="D23" s="96">
        <f t="shared" si="1"/>
        <v>1782</v>
      </c>
      <c r="E23" s="96">
        <f t="shared" si="0"/>
        <v>1807</v>
      </c>
      <c r="F23" s="96">
        <f t="shared" si="0"/>
        <v>2049</v>
      </c>
      <c r="G23" s="96">
        <f t="shared" si="0"/>
        <v>2075</v>
      </c>
      <c r="I23" s="100">
        <v>1782</v>
      </c>
      <c r="J23" s="100">
        <v>1807</v>
      </c>
      <c r="K23" s="100">
        <v>2049</v>
      </c>
      <c r="L23" s="100">
        <v>2075</v>
      </c>
    </row>
    <row r="24" spans="1:12" x14ac:dyDescent="0.2">
      <c r="A24" s="35" t="s">
        <v>533</v>
      </c>
      <c r="B24" s="37" t="s">
        <v>477</v>
      </c>
      <c r="C24" s="38"/>
      <c r="D24" s="96">
        <f t="shared" si="1"/>
        <v>2126</v>
      </c>
      <c r="E24" s="96">
        <f t="shared" si="0"/>
        <v>2160</v>
      </c>
      <c r="F24" s="96">
        <f t="shared" si="0"/>
        <v>2394</v>
      </c>
      <c r="G24" s="96">
        <f t="shared" si="0"/>
        <v>2428</v>
      </c>
      <c r="I24" s="100">
        <v>2126</v>
      </c>
      <c r="J24" s="100">
        <v>2160</v>
      </c>
      <c r="K24" s="100">
        <v>2394</v>
      </c>
      <c r="L24" s="100">
        <v>2428</v>
      </c>
    </row>
    <row r="25" spans="1:12" x14ac:dyDescent="0.2">
      <c r="A25" s="35" t="s">
        <v>534</v>
      </c>
      <c r="B25" s="37" t="s">
        <v>478</v>
      </c>
      <c r="C25" s="38"/>
      <c r="D25" s="96">
        <f t="shared" si="1"/>
        <v>2073</v>
      </c>
      <c r="E25" s="96">
        <f t="shared" si="0"/>
        <v>2107</v>
      </c>
      <c r="F25" s="96">
        <f t="shared" si="0"/>
        <v>2340</v>
      </c>
      <c r="G25" s="96">
        <f t="shared" si="0"/>
        <v>2374</v>
      </c>
      <c r="I25" s="100">
        <v>2073</v>
      </c>
      <c r="J25" s="100">
        <v>2107</v>
      </c>
      <c r="K25" s="100">
        <v>2340</v>
      </c>
      <c r="L25" s="100">
        <v>2374</v>
      </c>
    </row>
    <row r="26" spans="1:12" x14ac:dyDescent="0.2">
      <c r="A26" s="35" t="s">
        <v>535</v>
      </c>
      <c r="B26" s="37" t="s">
        <v>479</v>
      </c>
      <c r="C26" s="39"/>
      <c r="D26" s="96">
        <f t="shared" si="1"/>
        <v>1782</v>
      </c>
      <c r="E26" s="96">
        <f t="shared" si="0"/>
        <v>1807</v>
      </c>
      <c r="F26" s="96">
        <f t="shared" si="0"/>
        <v>2049</v>
      </c>
      <c r="G26" s="96">
        <f t="shared" si="0"/>
        <v>2075</v>
      </c>
      <c r="I26" s="100">
        <v>1782</v>
      </c>
      <c r="J26" s="100">
        <v>1807</v>
      </c>
      <c r="K26" s="100">
        <v>2049</v>
      </c>
      <c r="L26" s="100">
        <v>2075</v>
      </c>
    </row>
    <row r="27" spans="1:12" x14ac:dyDescent="0.2">
      <c r="A27" s="35" t="s">
        <v>536</v>
      </c>
      <c r="B27" s="37" t="s">
        <v>483</v>
      </c>
      <c r="C27" s="39"/>
      <c r="D27" s="96">
        <f t="shared" si="1"/>
        <v>1698</v>
      </c>
      <c r="E27" s="96">
        <f t="shared" si="0"/>
        <v>1732</v>
      </c>
      <c r="F27" s="96">
        <f t="shared" si="0"/>
        <v>1966</v>
      </c>
      <c r="G27" s="96">
        <f t="shared" si="0"/>
        <v>2000</v>
      </c>
      <c r="I27" s="100">
        <v>1698</v>
      </c>
      <c r="J27" s="100">
        <v>1732</v>
      </c>
      <c r="K27" s="100">
        <v>1966</v>
      </c>
      <c r="L27" s="100">
        <v>2000</v>
      </c>
    </row>
    <row r="28" spans="1:12" x14ac:dyDescent="0.2">
      <c r="A28" s="35" t="s">
        <v>537</v>
      </c>
      <c r="B28" s="37" t="s">
        <v>484</v>
      </c>
      <c r="C28" s="39" t="s">
        <v>510</v>
      </c>
      <c r="D28" s="96">
        <f t="shared" si="1"/>
        <v>1645</v>
      </c>
      <c r="E28" s="96">
        <f t="shared" si="0"/>
        <v>1679</v>
      </c>
      <c r="F28" s="96">
        <f t="shared" si="0"/>
        <v>1912</v>
      </c>
      <c r="G28" s="96">
        <f t="shared" si="0"/>
        <v>1946</v>
      </c>
      <c r="I28" s="100">
        <v>1645</v>
      </c>
      <c r="J28" s="100">
        <v>1679</v>
      </c>
      <c r="K28" s="100">
        <v>1912</v>
      </c>
      <c r="L28" s="100">
        <v>1946</v>
      </c>
    </row>
    <row r="29" spans="1:12" x14ac:dyDescent="0.2">
      <c r="A29" s="35" t="s">
        <v>538</v>
      </c>
      <c r="B29" s="37" t="s">
        <v>485</v>
      </c>
      <c r="C29" s="39"/>
      <c r="D29" s="96">
        <f t="shared" si="1"/>
        <v>1346</v>
      </c>
      <c r="E29" s="96">
        <f t="shared" si="0"/>
        <v>1367</v>
      </c>
      <c r="F29" s="96">
        <f t="shared" si="0"/>
        <v>1614</v>
      </c>
      <c r="G29" s="96">
        <f t="shared" si="0"/>
        <v>1635</v>
      </c>
      <c r="I29" s="100">
        <v>1346</v>
      </c>
      <c r="J29" s="100">
        <v>1367</v>
      </c>
      <c r="K29" s="100">
        <v>1614</v>
      </c>
      <c r="L29" s="100">
        <v>1635</v>
      </c>
    </row>
    <row r="30" spans="1:12" x14ac:dyDescent="0.2">
      <c r="A30" s="35" t="s">
        <v>539</v>
      </c>
      <c r="B30" s="37" t="s">
        <v>509</v>
      </c>
      <c r="C30" s="40" t="s">
        <v>511</v>
      </c>
      <c r="D30" s="96">
        <f t="shared" si="1"/>
        <v>1323</v>
      </c>
      <c r="E30" s="96">
        <f t="shared" si="0"/>
        <v>1360</v>
      </c>
      <c r="F30" s="96">
        <f t="shared" si="0"/>
        <v>1653</v>
      </c>
      <c r="G30" s="96">
        <f t="shared" si="0"/>
        <v>1700</v>
      </c>
      <c r="I30" s="100">
        <v>1323</v>
      </c>
      <c r="J30" s="100">
        <v>1360</v>
      </c>
      <c r="K30" s="100">
        <v>1653</v>
      </c>
      <c r="L30" s="100">
        <v>1700</v>
      </c>
    </row>
    <row r="31" spans="1:12" x14ac:dyDescent="0.2">
      <c r="A31" s="35" t="s">
        <v>540</v>
      </c>
      <c r="B31" s="37" t="s">
        <v>498</v>
      </c>
      <c r="C31" s="40" t="s">
        <v>512</v>
      </c>
      <c r="D31" s="96">
        <f t="shared" si="1"/>
        <v>223</v>
      </c>
      <c r="E31" s="96">
        <f t="shared" si="0"/>
        <v>223</v>
      </c>
      <c r="F31" s="96">
        <f t="shared" si="0"/>
        <v>278</v>
      </c>
      <c r="G31" s="96">
        <f t="shared" si="0"/>
        <v>278</v>
      </c>
      <c r="I31" s="100">
        <v>223</v>
      </c>
      <c r="J31" s="100">
        <v>223</v>
      </c>
      <c r="K31" s="100">
        <v>278</v>
      </c>
      <c r="L31" s="100">
        <v>278</v>
      </c>
    </row>
    <row r="32" spans="1:12" x14ac:dyDescent="0.2">
      <c r="A32" s="35" t="s">
        <v>541</v>
      </c>
      <c r="B32" s="37" t="s">
        <v>508</v>
      </c>
      <c r="C32" s="40" t="s">
        <v>513</v>
      </c>
      <c r="D32" s="96">
        <f t="shared" si="1"/>
        <v>973</v>
      </c>
      <c r="E32" s="96">
        <f t="shared" si="0"/>
        <v>1010</v>
      </c>
      <c r="F32" s="96">
        <f t="shared" si="0"/>
        <v>1217</v>
      </c>
      <c r="G32" s="96">
        <f t="shared" si="0"/>
        <v>1263</v>
      </c>
      <c r="I32" s="100">
        <v>973</v>
      </c>
      <c r="J32" s="100">
        <v>1010</v>
      </c>
      <c r="K32" s="100">
        <v>1217</v>
      </c>
      <c r="L32" s="100">
        <v>1263</v>
      </c>
    </row>
    <row r="33" spans="1:13" x14ac:dyDescent="0.2">
      <c r="A33" s="35" t="s">
        <v>542</v>
      </c>
      <c r="B33" s="37" t="s">
        <v>507</v>
      </c>
      <c r="C33" s="40" t="s">
        <v>514</v>
      </c>
      <c r="D33" s="96">
        <f t="shared" si="1"/>
        <v>541</v>
      </c>
      <c r="E33" s="96">
        <f t="shared" si="0"/>
        <v>568</v>
      </c>
      <c r="F33" s="96">
        <f t="shared" si="0"/>
        <v>677</v>
      </c>
      <c r="G33" s="96">
        <f t="shared" si="0"/>
        <v>710</v>
      </c>
      <c r="I33" s="100">
        <v>541</v>
      </c>
      <c r="J33" s="100">
        <v>568</v>
      </c>
      <c r="K33" s="100">
        <v>677</v>
      </c>
      <c r="L33" s="100">
        <v>710</v>
      </c>
    </row>
    <row r="34" spans="1:13" x14ac:dyDescent="0.2">
      <c r="A34" s="35" t="s">
        <v>543</v>
      </c>
      <c r="B34" s="37" t="s">
        <v>499</v>
      </c>
      <c r="C34" s="40" t="s">
        <v>515</v>
      </c>
      <c r="D34" s="96">
        <f t="shared" si="1"/>
        <v>1216</v>
      </c>
      <c r="E34" s="96">
        <f t="shared" si="0"/>
        <v>1253</v>
      </c>
      <c r="F34" s="96">
        <f t="shared" si="0"/>
        <v>1519</v>
      </c>
      <c r="G34" s="96">
        <f t="shared" si="0"/>
        <v>1566</v>
      </c>
      <c r="I34" s="100">
        <v>1216</v>
      </c>
      <c r="J34" s="100">
        <v>1253</v>
      </c>
      <c r="K34" s="100">
        <v>1519</v>
      </c>
      <c r="L34" s="100">
        <v>1566</v>
      </c>
    </row>
    <row r="35" spans="1:13" x14ac:dyDescent="0.2">
      <c r="A35" s="35" t="s">
        <v>544</v>
      </c>
      <c r="B35" s="37" t="s">
        <v>500</v>
      </c>
      <c r="C35" s="40" t="s">
        <v>516</v>
      </c>
      <c r="D35" s="96">
        <f t="shared" si="1"/>
        <v>1129</v>
      </c>
      <c r="E35" s="96">
        <f t="shared" si="0"/>
        <v>1166</v>
      </c>
      <c r="F35" s="96">
        <f t="shared" si="0"/>
        <v>1411</v>
      </c>
      <c r="G35" s="96">
        <f t="shared" si="0"/>
        <v>1458</v>
      </c>
      <c r="I35" s="100">
        <v>1129</v>
      </c>
      <c r="J35" s="100">
        <v>1166</v>
      </c>
      <c r="K35" s="100">
        <v>1411</v>
      </c>
      <c r="L35" s="100">
        <v>1458</v>
      </c>
    </row>
    <row r="36" spans="1:13" x14ac:dyDescent="0.2">
      <c r="A36" s="35" t="s">
        <v>545</v>
      </c>
      <c r="B36" s="37" t="s">
        <v>501</v>
      </c>
      <c r="C36" s="40" t="s">
        <v>517</v>
      </c>
      <c r="D36" s="96">
        <f t="shared" si="1"/>
        <v>1360</v>
      </c>
      <c r="E36" s="96">
        <f t="shared" si="0"/>
        <v>1397</v>
      </c>
      <c r="F36" s="96">
        <f t="shared" si="0"/>
        <v>1700</v>
      </c>
      <c r="G36" s="96">
        <f t="shared" si="0"/>
        <v>1747</v>
      </c>
      <c r="I36" s="100">
        <v>1360</v>
      </c>
      <c r="J36" s="100">
        <v>1397</v>
      </c>
      <c r="K36" s="100">
        <v>1700</v>
      </c>
      <c r="L36" s="100">
        <v>1747</v>
      </c>
    </row>
    <row r="37" spans="1:13" x14ac:dyDescent="0.2">
      <c r="A37" s="35" t="s">
        <v>546</v>
      </c>
      <c r="B37" s="37" t="s">
        <v>502</v>
      </c>
      <c r="C37" s="40" t="s">
        <v>518</v>
      </c>
      <c r="D37" s="96">
        <f t="shared" si="1"/>
        <v>834</v>
      </c>
      <c r="E37" s="96">
        <f t="shared" si="0"/>
        <v>871</v>
      </c>
      <c r="F37" s="96">
        <f t="shared" si="0"/>
        <v>1042</v>
      </c>
      <c r="G37" s="96">
        <f t="shared" si="0"/>
        <v>1089</v>
      </c>
      <c r="I37" s="100">
        <v>834</v>
      </c>
      <c r="J37" s="100">
        <v>871</v>
      </c>
      <c r="K37" s="100">
        <v>1042</v>
      </c>
      <c r="L37" s="100">
        <v>1089</v>
      </c>
    </row>
    <row r="38" spans="1:13" x14ac:dyDescent="0.2">
      <c r="A38" s="35" t="s">
        <v>547</v>
      </c>
      <c r="B38" s="37" t="s">
        <v>503</v>
      </c>
      <c r="C38" s="40" t="s">
        <v>519</v>
      </c>
      <c r="D38" s="96">
        <f t="shared" si="1"/>
        <v>540</v>
      </c>
      <c r="E38" s="96">
        <f t="shared" si="0"/>
        <v>567</v>
      </c>
      <c r="F38" s="96">
        <f t="shared" si="0"/>
        <v>676</v>
      </c>
      <c r="G38" s="96">
        <f t="shared" si="0"/>
        <v>709</v>
      </c>
      <c r="I38" s="100">
        <v>540</v>
      </c>
      <c r="J38" s="100">
        <v>567</v>
      </c>
      <c r="K38" s="100">
        <v>676</v>
      </c>
      <c r="L38" s="100">
        <v>709</v>
      </c>
    </row>
    <row r="39" spans="1:13" x14ac:dyDescent="0.2">
      <c r="A39" s="35" t="s">
        <v>548</v>
      </c>
      <c r="B39" s="37" t="s">
        <v>504</v>
      </c>
      <c r="C39" s="40" t="s">
        <v>520</v>
      </c>
      <c r="D39" s="96">
        <f t="shared" si="1"/>
        <v>282</v>
      </c>
      <c r="E39" s="96">
        <f t="shared" si="0"/>
        <v>282</v>
      </c>
      <c r="F39" s="96">
        <f t="shared" si="0"/>
        <v>353</v>
      </c>
      <c r="G39" s="96">
        <f t="shared" si="0"/>
        <v>353</v>
      </c>
      <c r="I39" s="100">
        <v>282</v>
      </c>
      <c r="J39" s="100">
        <v>282</v>
      </c>
      <c r="K39" s="100">
        <v>353</v>
      </c>
      <c r="L39" s="100">
        <v>353</v>
      </c>
    </row>
    <row r="40" spans="1:13" x14ac:dyDescent="0.2">
      <c r="A40" s="35" t="s">
        <v>549</v>
      </c>
      <c r="B40" s="37" t="s">
        <v>505</v>
      </c>
      <c r="C40" s="40" t="s">
        <v>514</v>
      </c>
      <c r="D40" s="96">
        <f t="shared" si="1"/>
        <v>416</v>
      </c>
      <c r="E40" s="96">
        <f t="shared" si="0"/>
        <v>443</v>
      </c>
      <c r="F40" s="96">
        <f t="shared" si="0"/>
        <v>521</v>
      </c>
      <c r="G40" s="96">
        <f t="shared" si="0"/>
        <v>554</v>
      </c>
      <c r="I40" s="100">
        <v>416</v>
      </c>
      <c r="J40" s="100">
        <v>443</v>
      </c>
      <c r="K40" s="100">
        <v>521</v>
      </c>
      <c r="L40" s="100">
        <v>554</v>
      </c>
    </row>
    <row r="41" spans="1:13" x14ac:dyDescent="0.2">
      <c r="A41" s="35" t="s">
        <v>550</v>
      </c>
      <c r="B41" s="37" t="s">
        <v>506</v>
      </c>
      <c r="C41" s="40" t="s">
        <v>521</v>
      </c>
      <c r="D41" s="96">
        <f t="shared" si="1"/>
        <v>2372</v>
      </c>
      <c r="E41" s="96">
        <f t="shared" si="0"/>
        <v>2426</v>
      </c>
      <c r="F41" s="96">
        <f t="shared" si="0"/>
        <v>2965</v>
      </c>
      <c r="G41" s="96">
        <f t="shared" si="0"/>
        <v>3032</v>
      </c>
      <c r="I41" s="100">
        <v>2372</v>
      </c>
      <c r="J41" s="100">
        <v>2426</v>
      </c>
      <c r="K41" s="100">
        <v>2965</v>
      </c>
      <c r="L41" s="100">
        <v>3032</v>
      </c>
    </row>
    <row r="43" spans="1:13" ht="18" x14ac:dyDescent="0.2">
      <c r="A43" s="283" t="s">
        <v>450</v>
      </c>
      <c r="B43" s="277"/>
      <c r="C43" s="277"/>
      <c r="D43" s="277"/>
      <c r="E43" s="277"/>
      <c r="I43" s="283" t="s">
        <v>450</v>
      </c>
      <c r="J43" s="277"/>
      <c r="K43" s="277"/>
      <c r="L43" s="277"/>
      <c r="M43" s="277"/>
    </row>
    <row r="44" spans="1:13" x14ac:dyDescent="0.2">
      <c r="A44" s="235" t="s">
        <v>735</v>
      </c>
      <c r="B44" s="235"/>
      <c r="C44" s="101">
        <f>IF(ISBLANK(I44),"",Multiplier*I44)</f>
        <v>22</v>
      </c>
      <c r="D44" s="102" t="s">
        <v>734</v>
      </c>
      <c r="I44" s="97">
        <v>22</v>
      </c>
      <c r="J44" s="97" t="s">
        <v>734</v>
      </c>
    </row>
    <row r="45" spans="1:13" x14ac:dyDescent="0.2">
      <c r="A45" s="235" t="s">
        <v>736</v>
      </c>
      <c r="B45" s="235"/>
      <c r="C45" s="101">
        <f>IF(ISBLANK(I45),"",Multiplier*I45)</f>
        <v>10</v>
      </c>
      <c r="D45" s="102" t="s">
        <v>734</v>
      </c>
      <c r="I45" s="97">
        <v>10</v>
      </c>
      <c r="J45" s="97" t="s">
        <v>734</v>
      </c>
    </row>
    <row r="46" spans="1:13" x14ac:dyDescent="0.2">
      <c r="A46" s="235" t="s">
        <v>737</v>
      </c>
      <c r="B46" s="235"/>
      <c r="C46" s="101">
        <f>IF(ISBLANK(I46),"",Multiplier*I46)</f>
        <v>75</v>
      </c>
      <c r="D46" s="102"/>
      <c r="I46" s="97">
        <v>75</v>
      </c>
    </row>
    <row r="47" spans="1:13" x14ac:dyDescent="0.2">
      <c r="A47" s="235" t="s">
        <v>522</v>
      </c>
      <c r="B47" s="235"/>
      <c r="C47" s="101"/>
      <c r="D47" s="102"/>
    </row>
    <row r="48" spans="1:13" ht="10" customHeight="1" x14ac:dyDescent="0.2">
      <c r="A48" s="30"/>
      <c r="B48" s="31"/>
      <c r="C48" s="32"/>
      <c r="E48" s="94"/>
      <c r="F48" s="94"/>
    </row>
  </sheetData>
  <sheetProtection sheet="1" objects="1" scenarios="1"/>
  <mergeCells count="18">
    <mergeCell ref="I43:M43"/>
    <mergeCell ref="A45:B45"/>
    <mergeCell ref="A46:B46"/>
    <mergeCell ref="A47:B47"/>
    <mergeCell ref="D11:E11"/>
    <mergeCell ref="F11:G11"/>
    <mergeCell ref="A44:B44"/>
    <mergeCell ref="K11:L11"/>
    <mergeCell ref="D12:E12"/>
    <mergeCell ref="F12:G12"/>
    <mergeCell ref="I12:J12"/>
    <mergeCell ref="K12:L12"/>
    <mergeCell ref="I11:J11"/>
    <mergeCell ref="A4:G5"/>
    <mergeCell ref="A7:G7"/>
    <mergeCell ref="A9:G9"/>
    <mergeCell ref="A10:G10"/>
    <mergeCell ref="A43:E43"/>
  </mergeCells>
  <pageMargins left="0.7" right="0.7" top="0.5" bottom="0.5" header="0.3" footer="0.3"/>
  <pageSetup scale="60" firstPageNumber="30" fitToHeight="0" orientation="portrait" useFirstPageNumber="1" r:id="rId1"/>
  <headerFooter>
    <oddFooter>&amp;C&amp;"Aptos Narrow,Regular"&amp;K000000&amp;P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FC106-B674-8941-A808-49DF1B14FD5D}">
  <sheetPr codeName="Sheet19">
    <pageSetUpPr fitToPage="1"/>
  </sheetPr>
  <dimension ref="A1:J64"/>
  <sheetViews>
    <sheetView view="pageBreakPreview" zoomScale="150" zoomScaleNormal="60" zoomScaleSheetLayoutView="150" workbookViewId="0">
      <selection activeCell="A8" sqref="A8:D8"/>
    </sheetView>
  </sheetViews>
  <sheetFormatPr baseColWidth="10" defaultColWidth="8.83203125" defaultRowHeight="15" x14ac:dyDescent="0.2"/>
  <cols>
    <col min="1" max="1" width="30.6640625" customWidth="1"/>
    <col min="2" max="2" width="24.6640625" customWidth="1"/>
    <col min="3" max="4" width="16.6640625" style="86" customWidth="1"/>
    <col min="5" max="5" width="8.83203125" customWidth="1"/>
    <col min="6" max="8" width="17" hidden="1" customWidth="1"/>
    <col min="9" max="9" width="20.5" hidden="1" customWidth="1"/>
    <col min="10" max="10" width="0" hidden="1" customWidth="1"/>
  </cols>
  <sheetData>
    <row r="1" spans="1:10" x14ac:dyDescent="0.2">
      <c r="A1" s="1"/>
      <c r="B1" s="3"/>
      <c r="C1" s="74"/>
      <c r="D1" s="309" t="str">
        <f>UpDate</f>
        <v>9/12/2025_Rev 1709</v>
      </c>
    </row>
    <row r="2" spans="1:10" x14ac:dyDescent="0.2">
      <c r="A2" s="1"/>
      <c r="B2" s="3"/>
      <c r="C2" s="74"/>
      <c r="D2" s="74"/>
    </row>
    <row r="3" spans="1:10" x14ac:dyDescent="0.2">
      <c r="A3" s="1"/>
      <c r="B3" s="3"/>
      <c r="C3" s="74"/>
      <c r="D3" s="72"/>
    </row>
    <row r="4" spans="1:10" ht="15" customHeight="1" x14ac:dyDescent="0.2">
      <c r="A4" s="241" t="str">
        <f>IF(PriceCode="BMM","Wholesale Price List","Retail Price List")</f>
        <v>Wholesale Price List</v>
      </c>
      <c r="B4" s="241"/>
      <c r="C4" s="241"/>
      <c r="D4" s="241"/>
    </row>
    <row r="5" spans="1:10" ht="15" customHeight="1" x14ac:dyDescent="0.2">
      <c r="A5" s="241"/>
      <c r="B5" s="241"/>
      <c r="C5" s="241"/>
      <c r="D5" s="241"/>
    </row>
    <row r="6" spans="1:10" x14ac:dyDescent="0.2">
      <c r="A6" s="1"/>
      <c r="B6" s="3"/>
      <c r="C6" s="74"/>
      <c r="D6" s="72" t="str">
        <f>PriceCode</f>
        <v>BMM</v>
      </c>
    </row>
    <row r="7" spans="1:10" ht="2" customHeight="1" x14ac:dyDescent="0.2">
      <c r="A7" s="23"/>
      <c r="B7" s="3"/>
      <c r="C7" s="84"/>
      <c r="D7" s="84"/>
    </row>
    <row r="8" spans="1:10" ht="35" customHeight="1" x14ac:dyDescent="0.2">
      <c r="A8" s="242" t="s">
        <v>440</v>
      </c>
      <c r="B8" s="242"/>
      <c r="C8" s="242"/>
      <c r="D8" s="242"/>
      <c r="H8" s="198">
        <v>45909</v>
      </c>
      <c r="I8" s="273" t="s">
        <v>1254</v>
      </c>
      <c r="J8" s="273"/>
    </row>
    <row r="9" spans="1:10" x14ac:dyDescent="0.2">
      <c r="A9" s="26"/>
      <c r="B9" s="26"/>
      <c r="C9" s="89"/>
      <c r="D9" s="89"/>
      <c r="H9" s="65" t="s">
        <v>1255</v>
      </c>
      <c r="I9" s="273"/>
      <c r="J9" s="273"/>
    </row>
    <row r="10" spans="1:10" ht="37.5" customHeight="1" x14ac:dyDescent="0.2">
      <c r="A10" s="114" t="s">
        <v>33</v>
      </c>
      <c r="B10" s="114" t="s">
        <v>0</v>
      </c>
      <c r="C10" s="115" t="s">
        <v>428</v>
      </c>
      <c r="D10" s="115" t="s">
        <v>142</v>
      </c>
      <c r="F10" s="2" t="s">
        <v>428</v>
      </c>
      <c r="G10" s="2" t="s">
        <v>142</v>
      </c>
      <c r="I10" s="2" t="s">
        <v>428</v>
      </c>
      <c r="J10" s="2" t="s">
        <v>142</v>
      </c>
    </row>
    <row r="11" spans="1:10" ht="15" customHeight="1" x14ac:dyDescent="0.2">
      <c r="A11" s="6"/>
      <c r="B11" s="9"/>
      <c r="C11" s="87"/>
      <c r="D11" s="87"/>
    </row>
    <row r="12" spans="1:10" ht="16" thickBot="1" x14ac:dyDescent="0.25">
      <c r="A12" s="121" t="s">
        <v>427</v>
      </c>
      <c r="B12" s="275" t="s">
        <v>651</v>
      </c>
      <c r="C12" s="276"/>
      <c r="D12" s="276"/>
    </row>
    <row r="13" spans="1:10" x14ac:dyDescent="0.2">
      <c r="A13" s="35" t="s">
        <v>429</v>
      </c>
      <c r="B13" s="36" t="s">
        <v>649</v>
      </c>
      <c r="C13" s="96">
        <f t="shared" ref="C13:D16" si="0">IF(ISBLANK(F13),"",Multiplier*F13)</f>
        <v>85</v>
      </c>
      <c r="D13" s="96">
        <f t="shared" si="0"/>
        <v>96</v>
      </c>
      <c r="F13" s="33">
        <f>ROUND(H13*I13,0)</f>
        <v>85</v>
      </c>
      <c r="G13" s="33">
        <f>ROUND(J13*H13,0)</f>
        <v>96</v>
      </c>
      <c r="H13">
        <v>1.06</v>
      </c>
      <c r="I13" s="33">
        <v>80</v>
      </c>
      <c r="J13" s="33">
        <v>91</v>
      </c>
    </row>
    <row r="14" spans="1:10" x14ac:dyDescent="0.2">
      <c r="A14" s="35" t="s">
        <v>430</v>
      </c>
      <c r="B14" s="36" t="s">
        <v>650</v>
      </c>
      <c r="C14" s="96">
        <f t="shared" si="0"/>
        <v>96</v>
      </c>
      <c r="D14" s="96">
        <f t="shared" si="0"/>
        <v>108</v>
      </c>
      <c r="F14" s="33">
        <f>ROUND(H14*I14,0)</f>
        <v>96</v>
      </c>
      <c r="G14" s="33">
        <f>ROUND(J14*H14,0)</f>
        <v>108</v>
      </c>
      <c r="H14">
        <v>1.06</v>
      </c>
      <c r="I14" s="33">
        <v>91</v>
      </c>
      <c r="J14" s="33">
        <v>102</v>
      </c>
    </row>
    <row r="15" spans="1:10" ht="16" thickBot="1" x14ac:dyDescent="0.25">
      <c r="A15" s="121" t="s">
        <v>669</v>
      </c>
      <c r="B15" s="36"/>
      <c r="C15" s="96" t="str">
        <f t="shared" si="0"/>
        <v/>
      </c>
      <c r="D15" s="96" t="str">
        <f t="shared" si="0"/>
        <v/>
      </c>
      <c r="F15" s="33"/>
      <c r="G15" s="33"/>
      <c r="I15" s="33"/>
      <c r="J15" s="33"/>
    </row>
    <row r="16" spans="1:10" x14ac:dyDescent="0.2">
      <c r="A16" s="35" t="s">
        <v>668</v>
      </c>
      <c r="B16" s="36" t="s">
        <v>648</v>
      </c>
      <c r="C16" s="96">
        <f t="shared" si="0"/>
        <v>85</v>
      </c>
      <c r="D16" s="96">
        <f t="shared" si="0"/>
        <v>96</v>
      </c>
      <c r="F16" s="33">
        <f>ROUND(H16*I16,0)</f>
        <v>85</v>
      </c>
      <c r="G16" s="33">
        <f>ROUND(J16*H16,0)</f>
        <v>96</v>
      </c>
      <c r="H16">
        <v>1.06</v>
      </c>
      <c r="I16" s="33">
        <v>80</v>
      </c>
      <c r="J16" s="33">
        <v>91</v>
      </c>
    </row>
    <row r="17" spans="1:10" x14ac:dyDescent="0.2">
      <c r="A17" s="1"/>
      <c r="B17" s="3"/>
      <c r="C17" s="84"/>
      <c r="D17" s="84"/>
      <c r="F17" s="21"/>
      <c r="G17" s="21"/>
    </row>
    <row r="18" spans="1:10" ht="35" customHeight="1" x14ac:dyDescent="0.2">
      <c r="A18" s="242" t="s">
        <v>670</v>
      </c>
      <c r="B18" s="242"/>
      <c r="C18" s="242"/>
      <c r="D18" s="242"/>
    </row>
    <row r="19" spans="1:10" x14ac:dyDescent="0.2">
      <c r="A19" s="1"/>
      <c r="B19" s="3"/>
      <c r="C19" s="84"/>
      <c r="D19" s="84"/>
    </row>
    <row r="20" spans="1:10" ht="37.5" customHeight="1" x14ac:dyDescent="0.2">
      <c r="A20" s="114" t="s">
        <v>33</v>
      </c>
      <c r="B20" s="274" t="s">
        <v>0</v>
      </c>
      <c r="C20" s="274"/>
      <c r="D20" s="115" t="s">
        <v>142</v>
      </c>
      <c r="F20" s="2" t="s">
        <v>142</v>
      </c>
      <c r="J20" s="2" t="s">
        <v>142</v>
      </c>
    </row>
    <row r="21" spans="1:10" ht="20" customHeight="1" x14ac:dyDescent="0.2">
      <c r="A21" s="1"/>
      <c r="B21" s="3"/>
      <c r="C21" s="74"/>
    </row>
    <row r="22" spans="1:10" x14ac:dyDescent="0.2">
      <c r="A22" s="35" t="s">
        <v>671</v>
      </c>
      <c r="B22" s="271" t="s">
        <v>141</v>
      </c>
      <c r="C22" s="272"/>
      <c r="D22" s="127">
        <f t="shared" ref="D22:D27" si="1">IF(ISBLANK(F22),"",Multiplier*F22)</f>
        <v>47</v>
      </c>
      <c r="F22" s="41">
        <f>ROUND(H22*J22,0)</f>
        <v>47</v>
      </c>
      <c r="H22">
        <v>1.1000000000000001</v>
      </c>
      <c r="J22" s="41">
        <v>43</v>
      </c>
    </row>
    <row r="23" spans="1:10" x14ac:dyDescent="0.2">
      <c r="A23" s="35" t="s">
        <v>672</v>
      </c>
      <c r="B23" s="271" t="s">
        <v>143</v>
      </c>
      <c r="C23" s="272"/>
      <c r="D23" s="127">
        <f t="shared" si="1"/>
        <v>59</v>
      </c>
      <c r="F23" s="41">
        <f t="shared" ref="F23:F27" si="2">ROUND(H23*J23,0)</f>
        <v>59</v>
      </c>
      <c r="H23">
        <v>1.1000000000000001</v>
      </c>
      <c r="J23" s="41">
        <v>54</v>
      </c>
    </row>
    <row r="24" spans="1:10" x14ac:dyDescent="0.2">
      <c r="A24" s="35" t="s">
        <v>673</v>
      </c>
      <c r="B24" s="271" t="s">
        <v>144</v>
      </c>
      <c r="C24" s="272"/>
      <c r="D24" s="127">
        <f t="shared" si="1"/>
        <v>68</v>
      </c>
      <c r="F24" s="41">
        <f t="shared" si="2"/>
        <v>68</v>
      </c>
      <c r="H24">
        <v>1.1000000000000001</v>
      </c>
      <c r="J24" s="41">
        <v>62</v>
      </c>
    </row>
    <row r="25" spans="1:10" x14ac:dyDescent="0.2">
      <c r="A25" s="35" t="s">
        <v>674</v>
      </c>
      <c r="B25" s="271" t="s">
        <v>145</v>
      </c>
      <c r="C25" s="272"/>
      <c r="D25" s="127">
        <f t="shared" si="1"/>
        <v>81</v>
      </c>
      <c r="F25" s="41">
        <f t="shared" si="2"/>
        <v>81</v>
      </c>
      <c r="H25">
        <v>1.1000000000000001</v>
      </c>
      <c r="J25" s="41">
        <v>74</v>
      </c>
    </row>
    <row r="26" spans="1:10" x14ac:dyDescent="0.2">
      <c r="A26" s="35" t="s">
        <v>675</v>
      </c>
      <c r="B26" s="271" t="s">
        <v>146</v>
      </c>
      <c r="C26" s="272"/>
      <c r="D26" s="127">
        <f t="shared" si="1"/>
        <v>91</v>
      </c>
      <c r="F26" s="41">
        <f t="shared" si="2"/>
        <v>91</v>
      </c>
      <c r="H26">
        <v>1.1000000000000001</v>
      </c>
      <c r="J26" s="41">
        <v>83</v>
      </c>
    </row>
    <row r="27" spans="1:10" x14ac:dyDescent="0.2">
      <c r="A27" s="35" t="s">
        <v>676</v>
      </c>
      <c r="B27" s="271" t="s">
        <v>147</v>
      </c>
      <c r="C27" s="272"/>
      <c r="D27" s="127">
        <f t="shared" si="1"/>
        <v>100</v>
      </c>
      <c r="F27" s="41">
        <f t="shared" si="2"/>
        <v>100</v>
      </c>
      <c r="H27">
        <v>1.1000000000000001</v>
      </c>
      <c r="J27" s="41">
        <v>91</v>
      </c>
    </row>
    <row r="28" spans="1:10" x14ac:dyDescent="0.2">
      <c r="A28" s="1"/>
      <c r="B28" s="3"/>
      <c r="C28" s="3"/>
      <c r="D28" s="126"/>
      <c r="F28" s="4"/>
    </row>
    <row r="29" spans="1:10" ht="35" customHeight="1" x14ac:dyDescent="0.2">
      <c r="A29" s="242" t="s">
        <v>992</v>
      </c>
      <c r="B29" s="242"/>
      <c r="C29" s="242"/>
      <c r="D29" s="242"/>
    </row>
    <row r="30" spans="1:10" ht="15" customHeight="1" x14ac:dyDescent="0.2">
      <c r="A30" s="156"/>
      <c r="B30" s="156"/>
      <c r="C30" s="156"/>
      <c r="D30" s="156"/>
    </row>
    <row r="31" spans="1:10" s="1" customFormat="1" ht="31" customHeight="1" x14ac:dyDescent="0.15">
      <c r="A31" s="114" t="s">
        <v>33</v>
      </c>
      <c r="B31" s="274" t="s">
        <v>0</v>
      </c>
      <c r="C31" s="274"/>
      <c r="D31" s="115" t="s">
        <v>140</v>
      </c>
      <c r="G31" s="197"/>
    </row>
    <row r="32" spans="1:10" s="1" customFormat="1" ht="14" customHeight="1" x14ac:dyDescent="0.15">
      <c r="A32" s="6"/>
      <c r="B32" s="6"/>
      <c r="C32" s="6"/>
      <c r="D32" s="6"/>
      <c r="G32" s="173"/>
      <c r="J32" s="1" t="s">
        <v>1253</v>
      </c>
    </row>
    <row r="33" spans="1:10" s="1" customFormat="1" ht="14" x14ac:dyDescent="0.15">
      <c r="A33" s="35" t="s">
        <v>132</v>
      </c>
      <c r="B33" s="271" t="s">
        <v>136</v>
      </c>
      <c r="C33" s="272"/>
      <c r="D33" s="127">
        <f t="shared" ref="D33:D36" si="3">IF(ISBLANK(F33),"",Multiplier*F33)</f>
        <v>116</v>
      </c>
      <c r="F33" s="41">
        <f>ROUND(H33*J33,0)</f>
        <v>116</v>
      </c>
      <c r="G33" s="149"/>
      <c r="H33" s="1">
        <v>1.04</v>
      </c>
      <c r="J33" s="41">
        <v>112</v>
      </c>
    </row>
    <row r="34" spans="1:10" s="1" customFormat="1" ht="14" x14ac:dyDescent="0.15">
      <c r="A34" s="35" t="s">
        <v>133</v>
      </c>
      <c r="B34" s="271" t="s">
        <v>137</v>
      </c>
      <c r="C34" s="272"/>
      <c r="D34" s="127">
        <f t="shared" si="3"/>
        <v>133</v>
      </c>
      <c r="F34" s="41">
        <f t="shared" ref="F34:F36" si="4">ROUND(H34*J34,0)</f>
        <v>133</v>
      </c>
      <c r="G34" s="149"/>
      <c r="H34" s="1">
        <v>1.04</v>
      </c>
      <c r="J34" s="41">
        <v>128</v>
      </c>
    </row>
    <row r="35" spans="1:10" s="1" customFormat="1" ht="14" x14ac:dyDescent="0.15">
      <c r="A35" s="35" t="s">
        <v>134</v>
      </c>
      <c r="B35" s="271" t="s">
        <v>138</v>
      </c>
      <c r="C35" s="272"/>
      <c r="D35" s="127">
        <f t="shared" si="3"/>
        <v>145</v>
      </c>
      <c r="F35" s="41">
        <f t="shared" si="4"/>
        <v>145</v>
      </c>
      <c r="G35" s="149"/>
      <c r="H35" s="1">
        <v>1.04</v>
      </c>
      <c r="J35" s="41">
        <v>139</v>
      </c>
    </row>
    <row r="36" spans="1:10" s="1" customFormat="1" ht="14" x14ac:dyDescent="0.15">
      <c r="A36" s="35" t="s">
        <v>135</v>
      </c>
      <c r="B36" s="271" t="s">
        <v>139</v>
      </c>
      <c r="C36" s="272"/>
      <c r="D36" s="127">
        <f t="shared" si="3"/>
        <v>156</v>
      </c>
      <c r="F36" s="41">
        <f t="shared" si="4"/>
        <v>156</v>
      </c>
      <c r="G36" s="149"/>
      <c r="H36" s="1">
        <v>1.04</v>
      </c>
      <c r="J36" s="41">
        <v>150</v>
      </c>
    </row>
    <row r="64" spans="4:4" x14ac:dyDescent="0.2">
      <c r="D64" s="86" t="str">
        <f>IF(ISBLANK(G64),"",Multiplier*G64)</f>
        <v/>
      </c>
    </row>
  </sheetData>
  <sheetProtection sheet="1" objects="1" scenarios="1"/>
  <mergeCells count="18">
    <mergeCell ref="A4:D5"/>
    <mergeCell ref="B23:C23"/>
    <mergeCell ref="B24:C24"/>
    <mergeCell ref="B25:C25"/>
    <mergeCell ref="B26:C26"/>
    <mergeCell ref="B20:C20"/>
    <mergeCell ref="A8:D8"/>
    <mergeCell ref="A18:D18"/>
    <mergeCell ref="B12:D12"/>
    <mergeCell ref="B22:C22"/>
    <mergeCell ref="B33:C33"/>
    <mergeCell ref="I8:J9"/>
    <mergeCell ref="B34:C34"/>
    <mergeCell ref="B35:C35"/>
    <mergeCell ref="B36:C36"/>
    <mergeCell ref="B27:C27"/>
    <mergeCell ref="A29:D29"/>
    <mergeCell ref="B31:C31"/>
  </mergeCells>
  <pageMargins left="0.7" right="0.7" top="0.5" bottom="0.5" header="0.3" footer="0.3"/>
  <pageSetup scale="95" firstPageNumber="19" fitToHeight="0" orientation="portrait" useFirstPageNumber="1" r:id="rId1"/>
  <headerFooter>
    <oddFooter>&amp;C&amp;"Aptos Narrow,Regular"&amp;K000000&amp;P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6AB0F-683E-3549-AC6F-AE6305CE9452}">
  <sheetPr codeName="Sheet3"/>
  <dimension ref="A3:B26"/>
  <sheetViews>
    <sheetView workbookViewId="0">
      <selection activeCell="A12" sqref="A12:E12"/>
    </sheetView>
  </sheetViews>
  <sheetFormatPr baseColWidth="10" defaultRowHeight="15" x14ac:dyDescent="0.2"/>
  <cols>
    <col min="1" max="1" width="10.83203125" style="64"/>
    <col min="2" max="2" width="131.83203125" customWidth="1"/>
  </cols>
  <sheetData>
    <row r="3" spans="1:2" ht="47" x14ac:dyDescent="0.2">
      <c r="B3" s="124" t="s">
        <v>834</v>
      </c>
    </row>
    <row r="4" spans="1:2" ht="27" x14ac:dyDescent="0.35">
      <c r="A4" s="122"/>
      <c r="B4" s="125" t="s">
        <v>781</v>
      </c>
    </row>
    <row r="5" spans="1:2" ht="27" x14ac:dyDescent="0.35">
      <c r="A5" s="122"/>
      <c r="B5" s="125" t="s">
        <v>1199</v>
      </c>
    </row>
    <row r="6" spans="1:2" ht="27" x14ac:dyDescent="0.35">
      <c r="A6" s="122">
        <v>1</v>
      </c>
      <c r="B6" s="123" t="s">
        <v>778</v>
      </c>
    </row>
    <row r="7" spans="1:2" ht="27" x14ac:dyDescent="0.35">
      <c r="A7" s="122">
        <v>2</v>
      </c>
      <c r="B7" s="123" t="s">
        <v>777</v>
      </c>
    </row>
    <row r="8" spans="1:2" ht="27" x14ac:dyDescent="0.35">
      <c r="A8" s="122">
        <v>3</v>
      </c>
      <c r="B8" s="123" t="s">
        <v>779</v>
      </c>
    </row>
    <row r="9" spans="1:2" ht="27" x14ac:dyDescent="0.35">
      <c r="A9" s="122">
        <v>4</v>
      </c>
      <c r="B9" s="123" t="s">
        <v>780</v>
      </c>
    </row>
    <row r="10" spans="1:2" ht="27" x14ac:dyDescent="0.35">
      <c r="A10" s="122">
        <v>5</v>
      </c>
      <c r="B10" s="123" t="s">
        <v>831</v>
      </c>
    </row>
    <row r="11" spans="1:2" ht="27" x14ac:dyDescent="0.35">
      <c r="A11" s="122">
        <v>6</v>
      </c>
      <c r="B11" s="123" t="s">
        <v>832</v>
      </c>
    </row>
    <row r="12" spans="1:2" ht="27" x14ac:dyDescent="0.35">
      <c r="A12" s="122">
        <v>7</v>
      </c>
      <c r="B12" s="123" t="s">
        <v>978</v>
      </c>
    </row>
    <row r="13" spans="1:2" ht="27" x14ac:dyDescent="0.35">
      <c r="A13" s="122">
        <v>8</v>
      </c>
      <c r="B13" s="123" t="s">
        <v>833</v>
      </c>
    </row>
    <row r="14" spans="1:2" ht="27" x14ac:dyDescent="0.35">
      <c r="A14" s="122">
        <v>9</v>
      </c>
      <c r="B14" s="123" t="s">
        <v>982</v>
      </c>
    </row>
    <row r="15" spans="1:2" ht="27" x14ac:dyDescent="0.35">
      <c r="A15" s="122">
        <v>10</v>
      </c>
      <c r="B15" s="123" t="s">
        <v>983</v>
      </c>
    </row>
    <row r="16" spans="1:2" ht="27" x14ac:dyDescent="0.35">
      <c r="A16" s="122">
        <v>11</v>
      </c>
      <c r="B16" s="123" t="s">
        <v>979</v>
      </c>
    </row>
    <row r="17" spans="1:2" ht="27" x14ac:dyDescent="0.35">
      <c r="A17" s="122">
        <v>12</v>
      </c>
      <c r="B17" s="123" t="s">
        <v>980</v>
      </c>
    </row>
    <row r="18" spans="1:2" ht="27" x14ac:dyDescent="0.35">
      <c r="A18" s="122">
        <v>13</v>
      </c>
      <c r="B18" s="123" t="s">
        <v>981</v>
      </c>
    </row>
    <row r="19" spans="1:2" ht="27" x14ac:dyDescent="0.35">
      <c r="A19" s="122">
        <v>14</v>
      </c>
      <c r="B19" s="123" t="s">
        <v>1183</v>
      </c>
    </row>
    <row r="20" spans="1:2" ht="27" x14ac:dyDescent="0.35">
      <c r="A20" s="122"/>
      <c r="B20" s="123"/>
    </row>
    <row r="21" spans="1:2" ht="27" x14ac:dyDescent="0.35">
      <c r="A21" s="122"/>
      <c r="B21" s="123"/>
    </row>
    <row r="22" spans="1:2" ht="27" x14ac:dyDescent="0.35">
      <c r="A22" s="122"/>
      <c r="B22" s="123"/>
    </row>
    <row r="23" spans="1:2" ht="27" x14ac:dyDescent="0.35">
      <c r="A23" s="122"/>
      <c r="B23" s="123"/>
    </row>
    <row r="24" spans="1:2" ht="27" x14ac:dyDescent="0.35">
      <c r="A24" s="122"/>
      <c r="B24" s="123"/>
    </row>
    <row r="25" spans="1:2" ht="27" x14ac:dyDescent="0.35">
      <c r="A25" s="122"/>
      <c r="B25" s="123"/>
    </row>
    <row r="26" spans="1:2" ht="27" x14ac:dyDescent="0.35">
      <c r="A26" s="122"/>
      <c r="B26" s="123"/>
    </row>
  </sheetData>
  <pageMargins left="0.7" right="0.7" top="0.75" bottom="0.75" header="0.3" footer="0.3"/>
  <pageSetup firstPageNumber="31" orientation="portrait" useFirstPageNumber="1" horizontalDpi="0" verticalDpi="0"/>
  <headerFoot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B27F9-7389-3242-BF39-E079AC954F26}">
  <sheetPr codeName="Sheet27"/>
  <dimension ref="A1:B24"/>
  <sheetViews>
    <sheetView workbookViewId="0">
      <selection activeCell="A12" sqref="A12:E12"/>
    </sheetView>
  </sheetViews>
  <sheetFormatPr baseColWidth="10" defaultColWidth="8.83203125" defaultRowHeight="14" x14ac:dyDescent="0.15"/>
  <cols>
    <col min="1" max="1" width="19" style="1" customWidth="1"/>
    <col min="2" max="2" width="8.83203125" style="78"/>
    <col min="3" max="3" width="8.83203125" style="1"/>
    <col min="4" max="4" width="20.33203125" style="1" customWidth="1"/>
    <col min="5" max="5" width="12.1640625" style="1" customWidth="1"/>
    <col min="6" max="16384" width="8.83203125" style="1"/>
  </cols>
  <sheetData>
    <row r="1" spans="1:2" s="11" customFormat="1" ht="26.5" customHeight="1" x14ac:dyDescent="0.15">
      <c r="A1" s="114" t="s">
        <v>148</v>
      </c>
      <c r="B1" s="115" t="s">
        <v>154</v>
      </c>
    </row>
    <row r="2" spans="1:2" ht="8" customHeight="1" x14ac:dyDescent="0.15"/>
    <row r="3" spans="1:2" ht="22" x14ac:dyDescent="0.15">
      <c r="A3" s="162" t="s">
        <v>767</v>
      </c>
      <c r="B3" s="163">
        <v>1100</v>
      </c>
    </row>
    <row r="4" spans="1:2" ht="22" x14ac:dyDescent="0.15">
      <c r="A4" s="162" t="s">
        <v>768</v>
      </c>
      <c r="B4" s="163">
        <v>1200</v>
      </c>
    </row>
    <row r="5" spans="1:2" ht="22" x14ac:dyDescent="0.15">
      <c r="A5" s="162" t="s">
        <v>764</v>
      </c>
      <c r="B5" s="163">
        <v>1300</v>
      </c>
    </row>
    <row r="6" spans="1:2" ht="22" x14ac:dyDescent="0.15">
      <c r="A6" s="162" t="s">
        <v>766</v>
      </c>
      <c r="B6" s="164">
        <v>1400</v>
      </c>
    </row>
    <row r="7" spans="1:2" ht="22" x14ac:dyDescent="0.15">
      <c r="A7" s="162" t="s">
        <v>771</v>
      </c>
      <c r="B7" s="163">
        <v>1600</v>
      </c>
    </row>
    <row r="8" spans="1:2" ht="22" x14ac:dyDescent="0.15">
      <c r="A8" s="165" t="s">
        <v>756</v>
      </c>
      <c r="B8" s="163">
        <v>1700</v>
      </c>
    </row>
    <row r="9" spans="1:2" ht="22" x14ac:dyDescent="0.15">
      <c r="A9" s="162" t="s">
        <v>758</v>
      </c>
      <c r="B9" s="163">
        <v>1750</v>
      </c>
    </row>
    <row r="10" spans="1:2" ht="22" x14ac:dyDescent="0.15">
      <c r="A10" s="162" t="s">
        <v>770</v>
      </c>
      <c r="B10" s="163">
        <v>1800</v>
      </c>
    </row>
    <row r="11" spans="1:2" ht="22" x14ac:dyDescent="0.15">
      <c r="A11" s="162" t="s">
        <v>774</v>
      </c>
      <c r="B11" s="163">
        <v>1900</v>
      </c>
    </row>
    <row r="12" spans="1:2" ht="22" x14ac:dyDescent="0.15">
      <c r="A12" s="162" t="s">
        <v>765</v>
      </c>
      <c r="B12" s="163">
        <v>2000</v>
      </c>
    </row>
    <row r="13" spans="1:2" ht="22" x14ac:dyDescent="0.15">
      <c r="A13" s="162" t="s">
        <v>760</v>
      </c>
      <c r="B13" s="163">
        <v>2100</v>
      </c>
    </row>
    <row r="14" spans="1:2" ht="22" x14ac:dyDescent="0.15">
      <c r="A14" s="162" t="s">
        <v>769</v>
      </c>
      <c r="B14" s="163">
        <v>2200</v>
      </c>
    </row>
    <row r="15" spans="1:2" ht="22" x14ac:dyDescent="0.15">
      <c r="A15" s="162" t="s">
        <v>772</v>
      </c>
      <c r="B15" s="163">
        <v>2300</v>
      </c>
    </row>
    <row r="16" spans="1:2" ht="22" x14ac:dyDescent="0.15">
      <c r="A16" s="162" t="s">
        <v>773</v>
      </c>
      <c r="B16" s="163">
        <v>2400</v>
      </c>
    </row>
    <row r="17" spans="1:2" ht="22" x14ac:dyDescent="0.15">
      <c r="A17" s="162" t="s">
        <v>759</v>
      </c>
      <c r="B17" s="163">
        <v>2500</v>
      </c>
    </row>
    <row r="18" spans="1:2" ht="22" x14ac:dyDescent="0.15">
      <c r="A18" s="162" t="s">
        <v>761</v>
      </c>
      <c r="B18" s="163">
        <v>2600</v>
      </c>
    </row>
    <row r="19" spans="1:2" ht="22" x14ac:dyDescent="0.15">
      <c r="A19" s="162" t="s">
        <v>755</v>
      </c>
      <c r="B19" s="163">
        <v>8100</v>
      </c>
    </row>
    <row r="20" spans="1:2" ht="22" x14ac:dyDescent="0.15">
      <c r="A20" s="162" t="s">
        <v>763</v>
      </c>
      <c r="B20" s="163">
        <v>8200</v>
      </c>
    </row>
    <row r="21" spans="1:2" ht="22" x14ac:dyDescent="0.15">
      <c r="A21" s="162" t="s">
        <v>762</v>
      </c>
      <c r="B21" s="163">
        <v>8300</v>
      </c>
    </row>
    <row r="22" spans="1:2" ht="20" x14ac:dyDescent="0.15">
      <c r="A22" s="162" t="s">
        <v>997</v>
      </c>
      <c r="B22" s="166"/>
    </row>
    <row r="23" spans="1:2" ht="20" x14ac:dyDescent="0.15">
      <c r="A23" s="162" t="s">
        <v>993</v>
      </c>
      <c r="B23" s="166"/>
    </row>
    <row r="24" spans="1:2" ht="20" x14ac:dyDescent="0.15">
      <c r="A24" s="162" t="s">
        <v>757</v>
      </c>
      <c r="B24" s="166"/>
    </row>
  </sheetData>
  <sortState xmlns:xlrd2="http://schemas.microsoft.com/office/spreadsheetml/2017/richdata2" ref="A3:B24">
    <sortCondition ref="B3:B24"/>
  </sortState>
  <pageMargins left="0.7" right="0.7" top="0.75" bottom="0.75" header="0.3" footer="0.3"/>
  <pageSetup firstPageNumber="34" orientation="portrait" useFirstPageNumber="1" horizontalDpi="0" verticalDpi="0"/>
  <headerFoot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37DB6-15E5-4945-ABAD-0D8AEC06ED90}">
  <sheetPr codeName="Sheet24">
    <pageSetUpPr fitToPage="1"/>
  </sheetPr>
  <dimension ref="A1:P66"/>
  <sheetViews>
    <sheetView workbookViewId="0">
      <selection activeCell="A12" sqref="A12:E12"/>
    </sheetView>
  </sheetViews>
  <sheetFormatPr baseColWidth="10" defaultRowHeight="15" x14ac:dyDescent="0.2"/>
  <cols>
    <col min="1" max="1" width="17.6640625" customWidth="1"/>
    <col min="2" max="2" width="15.33203125" customWidth="1"/>
    <col min="3" max="4" width="0" hidden="1" customWidth="1"/>
    <col min="5" max="5" width="3" customWidth="1"/>
    <col min="8" max="8" width="2.83203125" customWidth="1"/>
    <col min="9" max="10" width="16.6640625" style="1" customWidth="1"/>
    <col min="11" max="11" width="2" customWidth="1"/>
    <col min="14" max="14" width="3.33203125" customWidth="1"/>
  </cols>
  <sheetData>
    <row r="1" spans="1:16" ht="28" customHeight="1" x14ac:dyDescent="0.2">
      <c r="A1" s="302" t="s">
        <v>782</v>
      </c>
      <c r="B1" s="302"/>
      <c r="C1" s="302"/>
      <c r="D1" s="302"/>
      <c r="E1" s="19"/>
      <c r="F1" s="297" t="s">
        <v>826</v>
      </c>
      <c r="G1" s="303"/>
      <c r="I1" s="297" t="s">
        <v>827</v>
      </c>
      <c r="J1" s="298"/>
      <c r="L1" s="300" t="s">
        <v>830</v>
      </c>
      <c r="M1" s="300"/>
      <c r="N1" s="300"/>
      <c r="O1" s="300"/>
      <c r="P1" s="300"/>
    </row>
    <row r="2" spans="1:16" ht="15" customHeight="1" x14ac:dyDescent="0.2">
      <c r="A2" s="235" t="s">
        <v>784</v>
      </c>
      <c r="B2" s="235"/>
      <c r="C2" s="235"/>
      <c r="D2" s="235"/>
      <c r="E2" s="19"/>
      <c r="F2" s="303"/>
      <c r="G2" s="303"/>
      <c r="I2" s="299"/>
      <c r="J2" s="299"/>
      <c r="L2" s="301"/>
      <c r="M2" s="301"/>
      <c r="N2" s="301"/>
      <c r="O2" s="301"/>
      <c r="P2" s="301"/>
    </row>
    <row r="3" spans="1:16" x14ac:dyDescent="0.2">
      <c r="A3" s="116" t="s">
        <v>741</v>
      </c>
      <c r="B3" s="116"/>
      <c r="C3" s="116"/>
      <c r="D3" s="116"/>
      <c r="E3" s="19"/>
      <c r="F3" s="1"/>
      <c r="G3" s="1"/>
    </row>
    <row r="4" spans="1:16" ht="126" x14ac:dyDescent="0.2">
      <c r="A4" s="114" t="s">
        <v>33</v>
      </c>
      <c r="B4" s="114" t="s">
        <v>0</v>
      </c>
      <c r="C4" s="115" t="s">
        <v>433</v>
      </c>
      <c r="D4" s="115" t="s">
        <v>783</v>
      </c>
      <c r="E4" s="19"/>
      <c r="F4" s="2" t="s">
        <v>433</v>
      </c>
      <c r="G4" s="2" t="s">
        <v>783</v>
      </c>
      <c r="I4" s="2" t="s">
        <v>2</v>
      </c>
      <c r="J4" s="2" t="s">
        <v>1</v>
      </c>
      <c r="L4" s="296" t="s">
        <v>828</v>
      </c>
      <c r="M4" s="296"/>
      <c r="O4" s="296" t="s">
        <v>829</v>
      </c>
      <c r="P4" s="296"/>
    </row>
    <row r="5" spans="1:16" x14ac:dyDescent="0.2">
      <c r="A5" s="1"/>
      <c r="B5" s="3"/>
      <c r="C5" s="74"/>
      <c r="D5" s="74"/>
      <c r="E5" s="19"/>
      <c r="F5" s="1"/>
      <c r="G5" s="1"/>
    </row>
    <row r="6" spans="1:16" x14ac:dyDescent="0.2">
      <c r="A6" s="304" t="s">
        <v>657</v>
      </c>
      <c r="B6" s="304"/>
      <c r="C6" s="304"/>
      <c r="D6" s="304"/>
      <c r="E6" s="19"/>
      <c r="F6" s="1"/>
      <c r="G6" s="1"/>
    </row>
    <row r="7" spans="1:16" ht="20" customHeight="1" x14ac:dyDescent="0.2">
      <c r="A7" s="6"/>
      <c r="B7" s="9"/>
      <c r="C7" s="76"/>
      <c r="D7" s="76"/>
      <c r="E7" s="19"/>
      <c r="F7" s="1"/>
      <c r="G7" s="1"/>
    </row>
    <row r="8" spans="1:16" ht="16" customHeight="1" x14ac:dyDescent="0.2">
      <c r="A8" s="145" t="s">
        <v>35</v>
      </c>
      <c r="B8" s="3"/>
      <c r="C8" s="74"/>
      <c r="D8" s="74"/>
      <c r="E8" s="19"/>
      <c r="F8" s="1"/>
      <c r="G8" s="1"/>
    </row>
    <row r="9" spans="1:16" ht="22" x14ac:dyDescent="0.3">
      <c r="A9" s="35" t="s">
        <v>785</v>
      </c>
      <c r="B9" s="36" t="s">
        <v>3</v>
      </c>
      <c r="C9" s="127">
        <f t="shared" ref="C9:D11" si="0">IF(ISBLANK(F9),"",Multiplier*F9)</f>
        <v>215</v>
      </c>
      <c r="D9" s="127">
        <f t="shared" si="0"/>
        <v>253</v>
      </c>
      <c r="E9" s="19"/>
      <c r="F9" s="141">
        <v>215</v>
      </c>
      <c r="G9" s="141">
        <v>253</v>
      </c>
      <c r="H9" s="140"/>
      <c r="I9" s="141">
        <v>266</v>
      </c>
      <c r="J9" s="141">
        <v>352</v>
      </c>
      <c r="L9" s="140">
        <f>IF(ISBLANK(I9),"",I9-F9)</f>
        <v>51</v>
      </c>
      <c r="M9" s="140">
        <f>IF(ISBLANK(J9),"",J9-G9)</f>
        <v>99</v>
      </c>
      <c r="O9" s="139">
        <f>IF(ISBLANK(L9),"",L9/I9)</f>
        <v>0.19172932330827067</v>
      </c>
      <c r="P9" s="139">
        <f>IF(ISBLANK(M9),"",M9/J9)</f>
        <v>0.28125</v>
      </c>
    </row>
    <row r="10" spans="1:16" ht="22" x14ac:dyDescent="0.3">
      <c r="A10" s="35" t="s">
        <v>786</v>
      </c>
      <c r="B10" s="36" t="s">
        <v>38</v>
      </c>
      <c r="C10" s="127">
        <f t="shared" si="0"/>
        <v>251</v>
      </c>
      <c r="D10" s="127">
        <f t="shared" si="0"/>
        <v>289</v>
      </c>
      <c r="E10" s="19"/>
      <c r="F10" s="141">
        <v>251</v>
      </c>
      <c r="G10" s="141">
        <v>289</v>
      </c>
      <c r="H10" s="140"/>
      <c r="I10" s="141">
        <v>315</v>
      </c>
      <c r="J10" s="141">
        <v>375</v>
      </c>
      <c r="L10" s="140">
        <f t="shared" ref="L10:L59" si="1">IF(ISBLANK(I10),"",I10-F10)</f>
        <v>64</v>
      </c>
      <c r="M10" s="140">
        <f t="shared" ref="M10:M59" si="2">IF(ISBLANK(J10),"",J10-G10)</f>
        <v>86</v>
      </c>
      <c r="O10" s="139">
        <f t="shared" ref="O10:O59" si="3">IF(ISBLANK(L10),"",L10/I10)</f>
        <v>0.20317460317460317</v>
      </c>
      <c r="P10" s="139">
        <f t="shared" ref="P10:P59" si="4">IF(ISBLANK(M10),"",M10/J10)</f>
        <v>0.22933333333333333</v>
      </c>
    </row>
    <row r="11" spans="1:16" ht="22" x14ac:dyDescent="0.3">
      <c r="A11" s="35" t="s">
        <v>787</v>
      </c>
      <c r="B11" s="36" t="s">
        <v>39</v>
      </c>
      <c r="C11" s="127">
        <f t="shared" si="0"/>
        <v>298</v>
      </c>
      <c r="D11" s="127">
        <f t="shared" si="0"/>
        <v>349</v>
      </c>
      <c r="E11" s="19"/>
      <c r="F11" s="142">
        <v>298</v>
      </c>
      <c r="G11" s="141">
        <v>349</v>
      </c>
      <c r="H11" s="140"/>
      <c r="I11" s="142">
        <v>379</v>
      </c>
      <c r="J11" s="141">
        <v>424</v>
      </c>
      <c r="L11" s="140">
        <f t="shared" si="1"/>
        <v>81</v>
      </c>
      <c r="M11" s="140">
        <f t="shared" si="2"/>
        <v>75</v>
      </c>
      <c r="O11" s="139">
        <f t="shared" si="3"/>
        <v>0.21372031662269128</v>
      </c>
      <c r="P11" s="139">
        <f t="shared" si="4"/>
        <v>0.17688679245283018</v>
      </c>
    </row>
    <row r="12" spans="1:16" ht="22" x14ac:dyDescent="0.3">
      <c r="A12" s="1"/>
      <c r="B12" s="3"/>
      <c r="C12" s="126"/>
      <c r="D12" s="126"/>
      <c r="E12" s="19"/>
      <c r="F12" s="143"/>
      <c r="G12" s="143"/>
      <c r="H12" s="140"/>
      <c r="I12" s="143"/>
      <c r="J12" s="143"/>
      <c r="L12" s="140" t="str">
        <f t="shared" si="1"/>
        <v/>
      </c>
      <c r="M12" s="140" t="str">
        <f t="shared" si="2"/>
        <v/>
      </c>
      <c r="O12" s="139"/>
      <c r="P12" s="139"/>
    </row>
    <row r="13" spans="1:16" ht="22" x14ac:dyDescent="0.3">
      <c r="A13" s="145" t="s">
        <v>36</v>
      </c>
      <c r="B13" s="3"/>
      <c r="C13" s="126"/>
      <c r="D13" s="126"/>
      <c r="E13" s="19"/>
      <c r="F13" s="143"/>
      <c r="G13" s="143"/>
      <c r="H13" s="140"/>
      <c r="I13" s="143"/>
      <c r="J13" s="143"/>
      <c r="L13" s="140" t="str">
        <f t="shared" si="1"/>
        <v/>
      </c>
      <c r="M13" s="140" t="str">
        <f t="shared" si="2"/>
        <v/>
      </c>
      <c r="O13" s="139"/>
      <c r="P13" s="139"/>
    </row>
    <row r="14" spans="1:16" ht="22" x14ac:dyDescent="0.3">
      <c r="A14" s="35" t="s">
        <v>788</v>
      </c>
      <c r="B14" s="36" t="s">
        <v>4</v>
      </c>
      <c r="C14" s="127">
        <f t="shared" ref="C14:D17" si="5">IF(ISBLANK(F14),"",Multiplier*F14)</f>
        <v>149</v>
      </c>
      <c r="D14" s="127">
        <f t="shared" si="5"/>
        <v>167</v>
      </c>
      <c r="E14" s="19"/>
      <c r="F14" s="141">
        <v>149</v>
      </c>
      <c r="G14" s="141">
        <v>167</v>
      </c>
      <c r="H14" s="140"/>
      <c r="I14" s="141">
        <v>130</v>
      </c>
      <c r="J14" s="141">
        <v>192</v>
      </c>
      <c r="L14" s="140">
        <f t="shared" si="1"/>
        <v>-19</v>
      </c>
      <c r="M14" s="140">
        <f t="shared" si="2"/>
        <v>25</v>
      </c>
      <c r="O14" s="139">
        <f t="shared" si="3"/>
        <v>-0.14615384615384616</v>
      </c>
      <c r="P14" s="139">
        <f t="shared" si="4"/>
        <v>0.13020833333333334</v>
      </c>
    </row>
    <row r="15" spans="1:16" ht="22" x14ac:dyDescent="0.3">
      <c r="A15" s="35" t="s">
        <v>789</v>
      </c>
      <c r="B15" s="36" t="s">
        <v>40</v>
      </c>
      <c r="C15" s="127">
        <f t="shared" si="5"/>
        <v>153</v>
      </c>
      <c r="D15" s="127">
        <f t="shared" si="5"/>
        <v>172</v>
      </c>
      <c r="E15" s="19"/>
      <c r="F15" s="141">
        <v>153</v>
      </c>
      <c r="G15" s="141">
        <v>172</v>
      </c>
      <c r="H15" s="140"/>
      <c r="I15" s="141">
        <v>175</v>
      </c>
      <c r="J15" s="141">
        <v>213</v>
      </c>
      <c r="L15" s="140">
        <f t="shared" si="1"/>
        <v>22</v>
      </c>
      <c r="M15" s="140">
        <f t="shared" si="2"/>
        <v>41</v>
      </c>
      <c r="O15" s="139">
        <f t="shared" si="3"/>
        <v>0.12571428571428572</v>
      </c>
      <c r="P15" s="139">
        <f t="shared" si="4"/>
        <v>0.19248826291079812</v>
      </c>
    </row>
    <row r="16" spans="1:16" ht="22" x14ac:dyDescent="0.3">
      <c r="A16" s="35" t="s">
        <v>790</v>
      </c>
      <c r="B16" s="36" t="s">
        <v>41</v>
      </c>
      <c r="C16" s="127">
        <f t="shared" si="5"/>
        <v>173</v>
      </c>
      <c r="D16" s="127">
        <f t="shared" si="5"/>
        <v>192</v>
      </c>
      <c r="E16" s="19"/>
      <c r="F16" s="141">
        <v>173</v>
      </c>
      <c r="G16" s="141">
        <v>192</v>
      </c>
      <c r="H16" s="140"/>
      <c r="I16" s="141">
        <v>216</v>
      </c>
      <c r="J16" s="141">
        <v>233</v>
      </c>
      <c r="L16" s="140">
        <f t="shared" si="1"/>
        <v>43</v>
      </c>
      <c r="M16" s="140">
        <f t="shared" si="2"/>
        <v>41</v>
      </c>
      <c r="O16" s="139">
        <f t="shared" si="3"/>
        <v>0.19907407407407407</v>
      </c>
      <c r="P16" s="139">
        <f t="shared" si="4"/>
        <v>0.17596566523605151</v>
      </c>
    </row>
    <row r="17" spans="1:16" ht="22" x14ac:dyDescent="0.3">
      <c r="A17" s="35" t="s">
        <v>791</v>
      </c>
      <c r="B17" s="36" t="s">
        <v>42</v>
      </c>
      <c r="C17" s="127">
        <f t="shared" si="5"/>
        <v>189</v>
      </c>
      <c r="D17" s="127">
        <f t="shared" si="5"/>
        <v>216</v>
      </c>
      <c r="E17" s="19"/>
      <c r="F17" s="141">
        <v>189</v>
      </c>
      <c r="G17" s="141">
        <v>216</v>
      </c>
      <c r="H17" s="140"/>
      <c r="I17" s="141">
        <v>229</v>
      </c>
      <c r="J17" s="141">
        <v>255</v>
      </c>
      <c r="L17" s="140">
        <f t="shared" si="1"/>
        <v>40</v>
      </c>
      <c r="M17" s="140">
        <f t="shared" si="2"/>
        <v>39</v>
      </c>
      <c r="O17" s="139">
        <f t="shared" si="3"/>
        <v>0.17467248908296942</v>
      </c>
      <c r="P17" s="139">
        <f t="shared" si="4"/>
        <v>0.15294117647058825</v>
      </c>
    </row>
    <row r="18" spans="1:16" ht="22" x14ac:dyDescent="0.3">
      <c r="A18" s="1"/>
      <c r="B18" s="3"/>
      <c r="C18" s="74"/>
      <c r="D18" s="74"/>
      <c r="E18" s="19"/>
      <c r="F18" s="143"/>
      <c r="G18" s="143"/>
      <c r="H18" s="140"/>
      <c r="I18" s="143"/>
      <c r="J18" s="143"/>
      <c r="L18" s="140" t="str">
        <f t="shared" si="1"/>
        <v/>
      </c>
      <c r="M18" s="140" t="str">
        <f t="shared" si="2"/>
        <v/>
      </c>
      <c r="O18" s="139"/>
      <c r="P18" s="139"/>
    </row>
    <row r="19" spans="1:16" ht="22" x14ac:dyDescent="0.3">
      <c r="A19" s="145" t="s">
        <v>37</v>
      </c>
      <c r="B19" s="3"/>
      <c r="C19" s="74"/>
      <c r="D19" s="74"/>
      <c r="E19" s="19"/>
      <c r="F19" s="143"/>
      <c r="G19" s="143"/>
      <c r="H19" s="140"/>
      <c r="I19" s="143"/>
      <c r="J19" s="143"/>
      <c r="L19" s="140" t="str">
        <f t="shared" si="1"/>
        <v/>
      </c>
      <c r="M19" s="140" t="str">
        <f t="shared" si="2"/>
        <v/>
      </c>
      <c r="O19" s="139"/>
      <c r="P19" s="139"/>
    </row>
    <row r="20" spans="1:16" ht="22" x14ac:dyDescent="0.3">
      <c r="A20" s="35" t="s">
        <v>792</v>
      </c>
      <c r="B20" s="36" t="s">
        <v>5</v>
      </c>
      <c r="C20" s="127">
        <f t="shared" ref="C20:D24" si="6">IF(ISBLANK(F20),"",Multiplier*F20)</f>
        <v>177</v>
      </c>
      <c r="D20" s="127">
        <f t="shared" si="6"/>
        <v>204</v>
      </c>
      <c r="E20" s="19"/>
      <c r="F20" s="141">
        <v>177</v>
      </c>
      <c r="G20" s="141">
        <v>204</v>
      </c>
      <c r="H20" s="140"/>
      <c r="I20" s="141">
        <v>172</v>
      </c>
      <c r="J20" s="141">
        <v>241</v>
      </c>
      <c r="L20" s="140">
        <f t="shared" si="1"/>
        <v>-5</v>
      </c>
      <c r="M20" s="140">
        <f t="shared" si="2"/>
        <v>37</v>
      </c>
      <c r="O20" s="139">
        <f t="shared" si="3"/>
        <v>-2.9069767441860465E-2</v>
      </c>
      <c r="P20" s="139">
        <f t="shared" si="4"/>
        <v>0.15352697095435686</v>
      </c>
    </row>
    <row r="21" spans="1:16" ht="22" x14ac:dyDescent="0.3">
      <c r="A21" s="35" t="s">
        <v>793</v>
      </c>
      <c r="B21" s="36" t="s">
        <v>43</v>
      </c>
      <c r="C21" s="127">
        <f t="shared" si="6"/>
        <v>203</v>
      </c>
      <c r="D21" s="127">
        <f t="shared" si="6"/>
        <v>232</v>
      </c>
      <c r="E21" s="19"/>
      <c r="F21" s="141">
        <v>203</v>
      </c>
      <c r="G21" s="141">
        <v>232</v>
      </c>
      <c r="H21" s="140"/>
      <c r="I21" s="141">
        <v>245</v>
      </c>
      <c r="J21" s="141">
        <v>277</v>
      </c>
      <c r="L21" s="140">
        <f t="shared" si="1"/>
        <v>42</v>
      </c>
      <c r="M21" s="140">
        <f t="shared" si="2"/>
        <v>45</v>
      </c>
      <c r="O21" s="139">
        <f t="shared" si="3"/>
        <v>0.17142857142857143</v>
      </c>
      <c r="P21" s="139">
        <f t="shared" si="4"/>
        <v>0.16245487364620939</v>
      </c>
    </row>
    <row r="22" spans="1:16" ht="22" x14ac:dyDescent="0.3">
      <c r="A22" s="35" t="s">
        <v>794</v>
      </c>
      <c r="B22" s="36" t="s">
        <v>44</v>
      </c>
      <c r="C22" s="127">
        <f t="shared" si="6"/>
        <v>217</v>
      </c>
      <c r="D22" s="127">
        <f t="shared" si="6"/>
        <v>250</v>
      </c>
      <c r="E22" s="19"/>
      <c r="F22" s="141">
        <v>217</v>
      </c>
      <c r="G22" s="141">
        <v>250</v>
      </c>
      <c r="H22" s="140"/>
      <c r="I22" s="141">
        <v>270</v>
      </c>
      <c r="J22" s="141">
        <v>297</v>
      </c>
      <c r="L22" s="140">
        <f t="shared" si="1"/>
        <v>53</v>
      </c>
      <c r="M22" s="140">
        <f t="shared" si="2"/>
        <v>47</v>
      </c>
      <c r="O22" s="139">
        <f t="shared" si="3"/>
        <v>0.1962962962962963</v>
      </c>
      <c r="P22" s="139">
        <f t="shared" si="4"/>
        <v>0.15824915824915825</v>
      </c>
    </row>
    <row r="23" spans="1:16" ht="22" x14ac:dyDescent="0.3">
      <c r="A23" s="35" t="s">
        <v>795</v>
      </c>
      <c r="B23" s="36" t="s">
        <v>45</v>
      </c>
      <c r="C23" s="127">
        <f t="shared" si="6"/>
        <v>248</v>
      </c>
      <c r="D23" s="127">
        <f t="shared" si="6"/>
        <v>284</v>
      </c>
      <c r="E23" s="19"/>
      <c r="F23" s="141">
        <v>248</v>
      </c>
      <c r="G23" s="141">
        <v>284</v>
      </c>
      <c r="H23" s="140"/>
      <c r="I23" s="141">
        <v>292</v>
      </c>
      <c r="J23" s="141">
        <v>323</v>
      </c>
      <c r="L23" s="140">
        <f t="shared" si="1"/>
        <v>44</v>
      </c>
      <c r="M23" s="140">
        <f t="shared" si="2"/>
        <v>39</v>
      </c>
      <c r="O23" s="139">
        <f t="shared" si="3"/>
        <v>0.15068493150684931</v>
      </c>
      <c r="P23" s="139">
        <f t="shared" si="4"/>
        <v>0.12074303405572756</v>
      </c>
    </row>
    <row r="24" spans="1:16" ht="22" x14ac:dyDescent="0.3">
      <c r="A24" s="35" t="s">
        <v>796</v>
      </c>
      <c r="B24" s="36" t="s">
        <v>46</v>
      </c>
      <c r="C24" s="127">
        <f t="shared" si="6"/>
        <v>268</v>
      </c>
      <c r="D24" s="127">
        <f t="shared" si="6"/>
        <v>313</v>
      </c>
      <c r="E24" s="19"/>
      <c r="F24" s="141">
        <v>268</v>
      </c>
      <c r="G24" s="141">
        <v>313</v>
      </c>
      <c r="H24" s="140"/>
      <c r="I24" s="141">
        <v>318</v>
      </c>
      <c r="J24" s="141">
        <v>341</v>
      </c>
      <c r="L24" s="140">
        <f t="shared" si="1"/>
        <v>50</v>
      </c>
      <c r="M24" s="140">
        <f t="shared" si="2"/>
        <v>28</v>
      </c>
      <c r="O24" s="139">
        <f t="shared" si="3"/>
        <v>0.15723270440251572</v>
      </c>
      <c r="P24" s="139">
        <f t="shared" si="4"/>
        <v>8.2111436950146624E-2</v>
      </c>
    </row>
    <row r="25" spans="1:16" ht="22" x14ac:dyDescent="0.3">
      <c r="A25" s="1"/>
      <c r="B25" s="3"/>
      <c r="C25" s="74"/>
      <c r="D25" s="74"/>
      <c r="E25" s="19"/>
      <c r="F25" s="144"/>
      <c r="G25" s="144"/>
      <c r="H25" s="140"/>
      <c r="I25" s="144"/>
      <c r="J25" s="144"/>
      <c r="L25" s="140" t="str">
        <f t="shared" si="1"/>
        <v/>
      </c>
      <c r="M25" s="140" t="str">
        <f t="shared" si="2"/>
        <v/>
      </c>
      <c r="O25" s="139"/>
      <c r="P25" s="139"/>
    </row>
    <row r="26" spans="1:16" ht="22" x14ac:dyDescent="0.3">
      <c r="A26" s="304" t="s">
        <v>656</v>
      </c>
      <c r="B26" s="304"/>
      <c r="C26" s="304"/>
      <c r="D26" s="304"/>
      <c r="E26" s="19"/>
      <c r="F26" s="144"/>
      <c r="G26" s="144"/>
      <c r="H26" s="140"/>
      <c r="I26" s="144"/>
      <c r="J26" s="144"/>
      <c r="L26" s="140" t="str">
        <f t="shared" si="1"/>
        <v/>
      </c>
      <c r="M26" s="140" t="str">
        <f t="shared" si="2"/>
        <v/>
      </c>
      <c r="O26" s="139"/>
      <c r="P26" s="139"/>
    </row>
    <row r="27" spans="1:16" ht="22" x14ac:dyDescent="0.3">
      <c r="A27" s="1"/>
      <c r="B27" s="3"/>
      <c r="C27" s="74"/>
      <c r="D27" s="74"/>
      <c r="E27" s="19"/>
      <c r="F27" s="144"/>
      <c r="G27" s="144"/>
      <c r="H27" s="140"/>
      <c r="I27" s="144"/>
      <c r="J27" s="144"/>
      <c r="L27" s="140" t="str">
        <f t="shared" si="1"/>
        <v/>
      </c>
      <c r="M27" s="140" t="str">
        <f t="shared" si="2"/>
        <v/>
      </c>
      <c r="O27" s="139"/>
      <c r="P27" s="139"/>
    </row>
    <row r="28" spans="1:16" ht="22" x14ac:dyDescent="0.3">
      <c r="A28" s="35" t="s">
        <v>797</v>
      </c>
      <c r="B28" s="36" t="s">
        <v>6</v>
      </c>
      <c r="C28" s="127">
        <f t="shared" ref="C28:D33" si="7">IF(ISBLANK(F28),"",Multiplier*F28)</f>
        <v>151</v>
      </c>
      <c r="D28" s="127">
        <f t="shared" si="7"/>
        <v>168</v>
      </c>
      <c r="E28" s="19"/>
      <c r="F28" s="141">
        <v>151</v>
      </c>
      <c r="G28" s="141">
        <v>168</v>
      </c>
      <c r="H28" s="140"/>
      <c r="I28" s="141">
        <v>360</v>
      </c>
      <c r="J28" s="141">
        <v>380</v>
      </c>
      <c r="L28" s="140">
        <f t="shared" si="1"/>
        <v>209</v>
      </c>
      <c r="M28" s="140">
        <f t="shared" si="2"/>
        <v>212</v>
      </c>
      <c r="O28" s="139">
        <f t="shared" si="3"/>
        <v>0.5805555555555556</v>
      </c>
      <c r="P28" s="139">
        <f t="shared" si="4"/>
        <v>0.55789473684210522</v>
      </c>
    </row>
    <row r="29" spans="1:16" ht="22" x14ac:dyDescent="0.3">
      <c r="A29" s="35" t="s">
        <v>798</v>
      </c>
      <c r="B29" s="36" t="s">
        <v>7</v>
      </c>
      <c r="C29" s="127">
        <f t="shared" si="7"/>
        <v>184</v>
      </c>
      <c r="D29" s="127">
        <f t="shared" si="7"/>
        <v>206</v>
      </c>
      <c r="E29" s="19"/>
      <c r="F29" s="141">
        <v>184</v>
      </c>
      <c r="G29" s="141">
        <v>206</v>
      </c>
      <c r="H29" s="140"/>
      <c r="I29" s="141">
        <v>371</v>
      </c>
      <c r="J29" s="141">
        <v>429</v>
      </c>
      <c r="L29" s="140">
        <f t="shared" si="1"/>
        <v>187</v>
      </c>
      <c r="M29" s="140">
        <f t="shared" si="2"/>
        <v>223</v>
      </c>
      <c r="O29" s="139">
        <f t="shared" si="3"/>
        <v>0.50404312668463613</v>
      </c>
      <c r="P29" s="139">
        <f t="shared" si="4"/>
        <v>0.51981351981351986</v>
      </c>
    </row>
    <row r="30" spans="1:16" ht="22" x14ac:dyDescent="0.3">
      <c r="A30" s="35" t="s">
        <v>799</v>
      </c>
      <c r="B30" s="36" t="s">
        <v>8</v>
      </c>
      <c r="C30" s="127">
        <f t="shared" si="7"/>
        <v>211</v>
      </c>
      <c r="D30" s="127">
        <f t="shared" si="7"/>
        <v>239</v>
      </c>
      <c r="E30" s="19"/>
      <c r="F30" s="141">
        <v>211</v>
      </c>
      <c r="G30" s="141">
        <v>239</v>
      </c>
      <c r="H30" s="140"/>
      <c r="I30" s="141">
        <v>434</v>
      </c>
      <c r="J30" s="141">
        <v>476</v>
      </c>
      <c r="L30" s="140">
        <f t="shared" si="1"/>
        <v>223</v>
      </c>
      <c r="M30" s="140">
        <f t="shared" si="2"/>
        <v>237</v>
      </c>
      <c r="O30" s="139">
        <f t="shared" si="3"/>
        <v>0.51382488479262678</v>
      </c>
      <c r="P30" s="139">
        <f t="shared" si="4"/>
        <v>0.49789915966386555</v>
      </c>
    </row>
    <row r="31" spans="1:16" ht="22" x14ac:dyDescent="0.3">
      <c r="A31" s="35" t="s">
        <v>800</v>
      </c>
      <c r="B31" s="36" t="s">
        <v>9</v>
      </c>
      <c r="C31" s="127">
        <f t="shared" si="7"/>
        <v>227</v>
      </c>
      <c r="D31" s="127">
        <f t="shared" si="7"/>
        <v>261</v>
      </c>
      <c r="E31" s="19"/>
      <c r="F31" s="141">
        <v>227</v>
      </c>
      <c r="G31" s="141">
        <v>261</v>
      </c>
      <c r="H31" s="140"/>
      <c r="I31" s="141">
        <v>476</v>
      </c>
      <c r="J31" s="141">
        <v>520</v>
      </c>
      <c r="L31" s="140">
        <f t="shared" si="1"/>
        <v>249</v>
      </c>
      <c r="M31" s="140">
        <f t="shared" si="2"/>
        <v>259</v>
      </c>
      <c r="O31" s="139">
        <f t="shared" si="3"/>
        <v>0.52310924369747902</v>
      </c>
      <c r="P31" s="139">
        <f t="shared" si="4"/>
        <v>0.49807692307692308</v>
      </c>
    </row>
    <row r="32" spans="1:16" ht="22" x14ac:dyDescent="0.3">
      <c r="A32" s="35" t="s">
        <v>801</v>
      </c>
      <c r="B32" s="36" t="s">
        <v>10</v>
      </c>
      <c r="C32" s="127">
        <f t="shared" si="7"/>
        <v>260</v>
      </c>
      <c r="D32" s="127">
        <f t="shared" si="7"/>
        <v>300</v>
      </c>
      <c r="E32" s="19"/>
      <c r="F32" s="141">
        <v>260</v>
      </c>
      <c r="G32" s="141">
        <v>300</v>
      </c>
      <c r="H32" s="140"/>
      <c r="I32" s="141">
        <v>511</v>
      </c>
      <c r="J32" s="141">
        <v>567</v>
      </c>
      <c r="L32" s="140">
        <f t="shared" si="1"/>
        <v>251</v>
      </c>
      <c r="M32" s="140">
        <f t="shared" si="2"/>
        <v>267</v>
      </c>
      <c r="O32" s="139">
        <f t="shared" si="3"/>
        <v>0.49119373776908021</v>
      </c>
      <c r="P32" s="139">
        <f t="shared" si="4"/>
        <v>0.47089947089947087</v>
      </c>
    </row>
    <row r="33" spans="1:16" ht="22" x14ac:dyDescent="0.3">
      <c r="A33" s="35" t="s">
        <v>802</v>
      </c>
      <c r="B33" s="36" t="s">
        <v>11</v>
      </c>
      <c r="C33" s="127">
        <f t="shared" si="7"/>
        <v>276</v>
      </c>
      <c r="D33" s="127">
        <f t="shared" si="7"/>
        <v>322</v>
      </c>
      <c r="E33" s="19"/>
      <c r="F33" s="141">
        <v>276</v>
      </c>
      <c r="G33" s="141">
        <v>322</v>
      </c>
      <c r="H33" s="140"/>
      <c r="I33" s="141">
        <v>552</v>
      </c>
      <c r="J33" s="141">
        <v>610</v>
      </c>
      <c r="L33" s="140">
        <f t="shared" si="1"/>
        <v>276</v>
      </c>
      <c r="M33" s="140">
        <f t="shared" si="2"/>
        <v>288</v>
      </c>
      <c r="O33" s="139">
        <f t="shared" si="3"/>
        <v>0.5</v>
      </c>
      <c r="P33" s="139">
        <f t="shared" si="4"/>
        <v>0.47213114754098362</v>
      </c>
    </row>
    <row r="34" spans="1:16" ht="22" x14ac:dyDescent="0.3">
      <c r="A34" s="1"/>
      <c r="B34" s="3"/>
      <c r="C34" s="74"/>
      <c r="D34" s="74"/>
      <c r="E34" s="19"/>
      <c r="F34" s="144"/>
      <c r="G34" s="144"/>
      <c r="H34" s="140"/>
      <c r="I34" s="144"/>
      <c r="J34" s="144"/>
      <c r="L34" s="140" t="str">
        <f t="shared" si="1"/>
        <v/>
      </c>
      <c r="M34" s="140" t="str">
        <f t="shared" si="2"/>
        <v/>
      </c>
      <c r="O34" s="139"/>
      <c r="P34" s="139"/>
    </row>
    <row r="35" spans="1:16" ht="22" x14ac:dyDescent="0.3">
      <c r="A35" s="304" t="s">
        <v>825</v>
      </c>
      <c r="B35" s="304"/>
      <c r="C35" s="304"/>
      <c r="D35" s="304"/>
      <c r="E35" s="19"/>
      <c r="F35" s="144"/>
      <c r="G35" s="144"/>
      <c r="H35" s="140"/>
      <c r="I35" s="144"/>
      <c r="J35" s="144"/>
      <c r="L35" s="140" t="str">
        <f t="shared" si="1"/>
        <v/>
      </c>
      <c r="M35" s="140" t="str">
        <f t="shared" si="2"/>
        <v/>
      </c>
      <c r="O35" s="139"/>
      <c r="P35" s="139"/>
    </row>
    <row r="36" spans="1:16" ht="22" x14ac:dyDescent="0.3">
      <c r="A36" s="1"/>
      <c r="B36" s="3"/>
      <c r="C36" s="74"/>
      <c r="D36" s="74"/>
      <c r="E36" s="19"/>
      <c r="F36" s="144"/>
      <c r="G36" s="144"/>
      <c r="H36" s="140"/>
      <c r="I36" s="144"/>
      <c r="J36" s="144"/>
      <c r="L36" s="140" t="str">
        <f t="shared" si="1"/>
        <v/>
      </c>
      <c r="M36" s="140" t="str">
        <f t="shared" si="2"/>
        <v/>
      </c>
      <c r="O36" s="139"/>
      <c r="P36" s="139"/>
    </row>
    <row r="37" spans="1:16" ht="22" x14ac:dyDescent="0.3">
      <c r="A37" s="35" t="s">
        <v>803</v>
      </c>
      <c r="B37" s="36" t="s">
        <v>12</v>
      </c>
      <c r="C37" s="127">
        <f t="shared" ref="C37:D42" si="8">IF(ISBLANK(F37),"",Multiplier*F37)</f>
        <v>443</v>
      </c>
      <c r="D37" s="127">
        <f t="shared" si="8"/>
        <v>509</v>
      </c>
      <c r="E37" s="19"/>
      <c r="F37" s="141">
        <v>443</v>
      </c>
      <c r="G37" s="141">
        <v>509</v>
      </c>
      <c r="H37" s="140"/>
      <c r="I37" s="141">
        <v>427</v>
      </c>
      <c r="J37" s="141">
        <v>503</v>
      </c>
      <c r="L37" s="140">
        <f t="shared" si="1"/>
        <v>-16</v>
      </c>
      <c r="M37" s="140">
        <f t="shared" si="2"/>
        <v>-6</v>
      </c>
      <c r="O37" s="139">
        <f t="shared" si="3"/>
        <v>-3.7470725995316159E-2</v>
      </c>
      <c r="P37" s="139">
        <f t="shared" si="4"/>
        <v>-1.1928429423459244E-2</v>
      </c>
    </row>
    <row r="38" spans="1:16" ht="22" x14ac:dyDescent="0.3">
      <c r="A38" s="35" t="s">
        <v>804</v>
      </c>
      <c r="B38" s="36" t="s">
        <v>14</v>
      </c>
      <c r="C38" s="127">
        <f t="shared" si="8"/>
        <v>480</v>
      </c>
      <c r="D38" s="127">
        <f t="shared" si="8"/>
        <v>554</v>
      </c>
      <c r="E38" s="19"/>
      <c r="F38" s="141">
        <v>480</v>
      </c>
      <c r="G38" s="141">
        <v>554</v>
      </c>
      <c r="H38" s="140"/>
      <c r="I38" s="141">
        <v>482</v>
      </c>
      <c r="J38" s="141">
        <v>581</v>
      </c>
      <c r="L38" s="140">
        <f t="shared" si="1"/>
        <v>2</v>
      </c>
      <c r="M38" s="140">
        <f t="shared" si="2"/>
        <v>27</v>
      </c>
      <c r="O38" s="139">
        <f t="shared" si="3"/>
        <v>4.1493775933609959E-3</v>
      </c>
      <c r="P38" s="139">
        <f t="shared" si="4"/>
        <v>4.6471600688468159E-2</v>
      </c>
    </row>
    <row r="39" spans="1:16" ht="22" x14ac:dyDescent="0.3">
      <c r="A39" s="35" t="s">
        <v>805</v>
      </c>
      <c r="B39" s="36" t="s">
        <v>13</v>
      </c>
      <c r="C39" s="127">
        <f t="shared" si="8"/>
        <v>518</v>
      </c>
      <c r="D39" s="127">
        <f t="shared" si="8"/>
        <v>598</v>
      </c>
      <c r="E39" s="19"/>
      <c r="F39" s="141">
        <v>518</v>
      </c>
      <c r="G39" s="141">
        <v>598</v>
      </c>
      <c r="H39" s="140"/>
      <c r="I39" s="141">
        <v>549</v>
      </c>
      <c r="J39" s="141">
        <v>634</v>
      </c>
      <c r="L39" s="140">
        <f t="shared" si="1"/>
        <v>31</v>
      </c>
      <c r="M39" s="140">
        <f t="shared" si="2"/>
        <v>36</v>
      </c>
      <c r="O39" s="139">
        <f t="shared" si="3"/>
        <v>5.6466302367941715E-2</v>
      </c>
      <c r="P39" s="139">
        <f t="shared" si="4"/>
        <v>5.6782334384858045E-2</v>
      </c>
    </row>
    <row r="40" spans="1:16" ht="22" x14ac:dyDescent="0.3">
      <c r="A40" s="35" t="s">
        <v>806</v>
      </c>
      <c r="B40" s="36" t="s">
        <v>15</v>
      </c>
      <c r="C40" s="127">
        <f t="shared" si="8"/>
        <v>560</v>
      </c>
      <c r="D40" s="127">
        <f t="shared" si="8"/>
        <v>637</v>
      </c>
      <c r="E40" s="19"/>
      <c r="F40" s="141">
        <v>560</v>
      </c>
      <c r="G40" s="141">
        <v>637</v>
      </c>
      <c r="H40" s="140"/>
      <c r="I40" s="141">
        <v>603</v>
      </c>
      <c r="J40" s="141">
        <v>696</v>
      </c>
      <c r="L40" s="140">
        <f t="shared" si="1"/>
        <v>43</v>
      </c>
      <c r="M40" s="140">
        <f t="shared" si="2"/>
        <v>59</v>
      </c>
      <c r="O40" s="139">
        <f t="shared" si="3"/>
        <v>7.1310116086235484E-2</v>
      </c>
      <c r="P40" s="139">
        <f t="shared" si="4"/>
        <v>8.4770114942528729E-2</v>
      </c>
    </row>
    <row r="41" spans="1:16" ht="22" x14ac:dyDescent="0.3">
      <c r="A41" s="35" t="s">
        <v>807</v>
      </c>
      <c r="B41" s="36" t="s">
        <v>16</v>
      </c>
      <c r="C41" s="127">
        <f t="shared" si="8"/>
        <v>608</v>
      </c>
      <c r="D41" s="127">
        <f t="shared" si="8"/>
        <v>715</v>
      </c>
      <c r="E41" s="19"/>
      <c r="F41" s="141">
        <v>608</v>
      </c>
      <c r="G41" s="141">
        <v>715</v>
      </c>
      <c r="H41" s="140"/>
      <c r="I41" s="141">
        <v>714</v>
      </c>
      <c r="J41" s="141">
        <v>836</v>
      </c>
      <c r="L41" s="140">
        <f t="shared" si="1"/>
        <v>106</v>
      </c>
      <c r="M41" s="140">
        <f t="shared" si="2"/>
        <v>121</v>
      </c>
      <c r="O41" s="139">
        <f t="shared" si="3"/>
        <v>0.1484593837535014</v>
      </c>
      <c r="P41" s="139">
        <f t="shared" si="4"/>
        <v>0.14473684210526316</v>
      </c>
    </row>
    <row r="42" spans="1:16" ht="22" x14ac:dyDescent="0.3">
      <c r="A42" s="35" t="s">
        <v>808</v>
      </c>
      <c r="B42" s="36" t="s">
        <v>17</v>
      </c>
      <c r="C42" s="127">
        <f t="shared" si="8"/>
        <v>688</v>
      </c>
      <c r="D42" s="127">
        <f t="shared" si="8"/>
        <v>804</v>
      </c>
      <c r="E42" s="19"/>
      <c r="F42" s="141">
        <v>688</v>
      </c>
      <c r="G42" s="141">
        <v>804</v>
      </c>
      <c r="H42" s="140"/>
      <c r="I42" s="141">
        <v>805</v>
      </c>
      <c r="J42" s="141">
        <v>957</v>
      </c>
      <c r="L42" s="140">
        <f t="shared" si="1"/>
        <v>117</v>
      </c>
      <c r="M42" s="140">
        <f t="shared" si="2"/>
        <v>153</v>
      </c>
      <c r="O42" s="139">
        <f t="shared" si="3"/>
        <v>0.14534161490683231</v>
      </c>
      <c r="P42" s="139">
        <f t="shared" si="4"/>
        <v>0.15987460815047022</v>
      </c>
    </row>
    <row r="43" spans="1:16" ht="22" x14ac:dyDescent="0.3">
      <c r="A43" s="1"/>
      <c r="B43" s="3"/>
      <c r="C43" s="126"/>
      <c r="D43" s="126"/>
      <c r="E43" s="19"/>
      <c r="F43" s="143"/>
      <c r="G43" s="143"/>
      <c r="H43" s="140"/>
      <c r="I43" s="143"/>
      <c r="J43" s="143"/>
      <c r="L43" s="140" t="str">
        <f t="shared" si="1"/>
        <v/>
      </c>
      <c r="M43" s="140" t="str">
        <f t="shared" si="2"/>
        <v/>
      </c>
      <c r="O43" s="139"/>
      <c r="P43" s="139"/>
    </row>
    <row r="44" spans="1:16" ht="22" x14ac:dyDescent="0.3">
      <c r="A44" s="35" t="s">
        <v>809</v>
      </c>
      <c r="B44" s="36" t="s">
        <v>18</v>
      </c>
      <c r="C44" s="127">
        <f t="shared" ref="C44:D51" si="9">IF(ISBLANK(F44),"",Multiplier*F44)</f>
        <v>475</v>
      </c>
      <c r="D44" s="127">
        <f t="shared" si="9"/>
        <v>551</v>
      </c>
      <c r="E44" s="19"/>
      <c r="F44" s="141">
        <v>475</v>
      </c>
      <c r="G44" s="141">
        <v>551</v>
      </c>
      <c r="H44" s="140"/>
      <c r="I44" s="141">
        <v>488</v>
      </c>
      <c r="J44" s="141">
        <v>583</v>
      </c>
      <c r="L44" s="140">
        <f t="shared" si="1"/>
        <v>13</v>
      </c>
      <c r="M44" s="140">
        <f t="shared" si="2"/>
        <v>32</v>
      </c>
      <c r="O44" s="139">
        <f t="shared" si="3"/>
        <v>2.663934426229508E-2</v>
      </c>
      <c r="P44" s="139">
        <f t="shared" si="4"/>
        <v>5.4888507718696397E-2</v>
      </c>
    </row>
    <row r="45" spans="1:16" ht="22" x14ac:dyDescent="0.3">
      <c r="A45" s="35" t="s">
        <v>810</v>
      </c>
      <c r="B45" s="36" t="s">
        <v>19</v>
      </c>
      <c r="C45" s="127">
        <f t="shared" si="9"/>
        <v>526</v>
      </c>
      <c r="D45" s="127">
        <f t="shared" si="9"/>
        <v>611</v>
      </c>
      <c r="E45" s="19"/>
      <c r="F45" s="141">
        <v>526</v>
      </c>
      <c r="G45" s="141">
        <v>611</v>
      </c>
      <c r="H45" s="140"/>
      <c r="I45" s="141">
        <v>574</v>
      </c>
      <c r="J45" s="141">
        <v>698</v>
      </c>
      <c r="L45" s="140">
        <f t="shared" si="1"/>
        <v>48</v>
      </c>
      <c r="M45" s="140">
        <f t="shared" si="2"/>
        <v>87</v>
      </c>
      <c r="O45" s="139">
        <f t="shared" si="3"/>
        <v>8.3623693379790948E-2</v>
      </c>
      <c r="P45" s="139">
        <f t="shared" si="4"/>
        <v>0.12464183381088825</v>
      </c>
    </row>
    <row r="46" spans="1:16" ht="22" x14ac:dyDescent="0.3">
      <c r="A46" s="35" t="s">
        <v>811</v>
      </c>
      <c r="B46" s="36" t="s">
        <v>20</v>
      </c>
      <c r="C46" s="127">
        <f t="shared" si="9"/>
        <v>562</v>
      </c>
      <c r="D46" s="127">
        <f t="shared" si="9"/>
        <v>655</v>
      </c>
      <c r="E46" s="19"/>
      <c r="F46" s="141">
        <v>562</v>
      </c>
      <c r="G46" s="141">
        <v>655</v>
      </c>
      <c r="H46" s="140"/>
      <c r="I46" s="141">
        <v>641</v>
      </c>
      <c r="J46" s="141">
        <v>769</v>
      </c>
      <c r="L46" s="140">
        <f t="shared" si="1"/>
        <v>79</v>
      </c>
      <c r="M46" s="140">
        <f t="shared" si="2"/>
        <v>114</v>
      </c>
      <c r="O46" s="139">
        <f t="shared" si="3"/>
        <v>0.12324492979719189</v>
      </c>
      <c r="P46" s="139">
        <f t="shared" si="4"/>
        <v>0.14824447334200261</v>
      </c>
    </row>
    <row r="47" spans="1:16" ht="22" x14ac:dyDescent="0.3">
      <c r="A47" s="35" t="s">
        <v>812</v>
      </c>
      <c r="B47" s="36" t="s">
        <v>21</v>
      </c>
      <c r="C47" s="127">
        <f t="shared" si="9"/>
        <v>597</v>
      </c>
      <c r="D47" s="127">
        <f t="shared" si="9"/>
        <v>710</v>
      </c>
      <c r="E47" s="19"/>
      <c r="F47" s="141">
        <v>597</v>
      </c>
      <c r="G47" s="141">
        <v>710</v>
      </c>
      <c r="H47" s="140"/>
      <c r="I47" s="141">
        <v>701</v>
      </c>
      <c r="J47" s="141">
        <v>841</v>
      </c>
      <c r="L47" s="140">
        <f t="shared" si="1"/>
        <v>104</v>
      </c>
      <c r="M47" s="140">
        <f t="shared" si="2"/>
        <v>131</v>
      </c>
      <c r="O47" s="139">
        <f t="shared" si="3"/>
        <v>0.14835948644793154</v>
      </c>
      <c r="P47" s="139">
        <f t="shared" si="4"/>
        <v>0.15576694411414982</v>
      </c>
    </row>
    <row r="48" spans="1:16" ht="22" x14ac:dyDescent="0.3">
      <c r="A48" s="35" t="s">
        <v>813</v>
      </c>
      <c r="B48" s="36" t="s">
        <v>22</v>
      </c>
      <c r="C48" s="127">
        <f t="shared" si="9"/>
        <v>678</v>
      </c>
      <c r="D48" s="127">
        <f t="shared" si="9"/>
        <v>798</v>
      </c>
      <c r="E48" s="19"/>
      <c r="F48" s="141">
        <v>678</v>
      </c>
      <c r="G48" s="141">
        <v>798</v>
      </c>
      <c r="H48" s="140"/>
      <c r="I48" s="141">
        <v>792</v>
      </c>
      <c r="J48" s="141">
        <v>960</v>
      </c>
      <c r="L48" s="140">
        <f t="shared" si="1"/>
        <v>114</v>
      </c>
      <c r="M48" s="140">
        <f t="shared" si="2"/>
        <v>162</v>
      </c>
      <c r="O48" s="139">
        <f t="shared" si="3"/>
        <v>0.14393939393939395</v>
      </c>
      <c r="P48" s="139">
        <f t="shared" si="4"/>
        <v>0.16875000000000001</v>
      </c>
    </row>
    <row r="49" spans="1:16" ht="22" x14ac:dyDescent="0.3">
      <c r="A49" s="35" t="s">
        <v>814</v>
      </c>
      <c r="B49" s="36" t="s">
        <v>23</v>
      </c>
      <c r="C49" s="127">
        <f t="shared" si="9"/>
        <v>755</v>
      </c>
      <c r="D49" s="127">
        <f t="shared" si="9"/>
        <v>891</v>
      </c>
      <c r="E49" s="19"/>
      <c r="F49" s="141">
        <v>755</v>
      </c>
      <c r="G49" s="141">
        <v>891</v>
      </c>
      <c r="H49" s="140"/>
      <c r="I49" s="141">
        <v>934</v>
      </c>
      <c r="J49" s="141">
        <v>1079</v>
      </c>
      <c r="L49" s="140">
        <f t="shared" si="1"/>
        <v>179</v>
      </c>
      <c r="M49" s="140">
        <f t="shared" si="2"/>
        <v>188</v>
      </c>
      <c r="O49" s="139">
        <f t="shared" si="3"/>
        <v>0.19164882226980728</v>
      </c>
      <c r="P49" s="139">
        <f t="shared" si="4"/>
        <v>0.17423540315106581</v>
      </c>
    </row>
    <row r="50" spans="1:16" ht="22" x14ac:dyDescent="0.3">
      <c r="A50" s="35" t="s">
        <v>815</v>
      </c>
      <c r="B50" s="36" t="s">
        <v>24</v>
      </c>
      <c r="C50" s="127">
        <f t="shared" si="9"/>
        <v>831</v>
      </c>
      <c r="D50" s="127">
        <f t="shared" si="9"/>
        <v>984</v>
      </c>
      <c r="E50" s="19"/>
      <c r="F50" s="141">
        <v>831</v>
      </c>
      <c r="G50" s="141">
        <v>984</v>
      </c>
      <c r="H50" s="140"/>
      <c r="I50" s="141">
        <v>1030</v>
      </c>
      <c r="J50" s="141">
        <v>1209</v>
      </c>
      <c r="L50" s="140">
        <f t="shared" si="1"/>
        <v>199</v>
      </c>
      <c r="M50" s="140">
        <f t="shared" si="2"/>
        <v>225</v>
      </c>
      <c r="O50" s="139">
        <f t="shared" si="3"/>
        <v>0.19320388349514564</v>
      </c>
      <c r="P50" s="139">
        <f t="shared" si="4"/>
        <v>0.18610421836228289</v>
      </c>
    </row>
    <row r="51" spans="1:16" ht="22" x14ac:dyDescent="0.3">
      <c r="A51" s="35" t="s">
        <v>816</v>
      </c>
      <c r="B51" s="36" t="s">
        <v>25</v>
      </c>
      <c r="C51" s="127">
        <f t="shared" si="9"/>
        <v>902</v>
      </c>
      <c r="D51" s="127">
        <f t="shared" si="9"/>
        <v>1107</v>
      </c>
      <c r="E51" s="19"/>
      <c r="F51" s="141">
        <v>902</v>
      </c>
      <c r="G51" s="141">
        <v>1107</v>
      </c>
      <c r="H51" s="140"/>
      <c r="I51" s="141">
        <v>1128</v>
      </c>
      <c r="J51" s="141">
        <v>1334</v>
      </c>
      <c r="L51" s="140">
        <f t="shared" si="1"/>
        <v>226</v>
      </c>
      <c r="M51" s="140">
        <f t="shared" si="2"/>
        <v>227</v>
      </c>
      <c r="O51" s="139">
        <f t="shared" si="3"/>
        <v>0.20035460992907803</v>
      </c>
      <c r="P51" s="139">
        <f t="shared" si="4"/>
        <v>0.17016491754122939</v>
      </c>
    </row>
    <row r="52" spans="1:16" ht="22" x14ac:dyDescent="0.3">
      <c r="A52" s="1"/>
      <c r="B52" s="3"/>
      <c r="C52" s="126"/>
      <c r="D52" s="126"/>
      <c r="E52" s="19"/>
      <c r="F52" s="144"/>
      <c r="G52" s="144"/>
      <c r="H52" s="140"/>
      <c r="I52" s="144"/>
      <c r="J52" s="144"/>
      <c r="L52" s="140" t="str">
        <f t="shared" si="1"/>
        <v/>
      </c>
      <c r="M52" s="140" t="str">
        <f t="shared" si="2"/>
        <v/>
      </c>
      <c r="O52" s="139"/>
      <c r="P52" s="139"/>
    </row>
    <row r="53" spans="1:16" ht="22" x14ac:dyDescent="0.3">
      <c r="A53" s="35" t="s">
        <v>817</v>
      </c>
      <c r="B53" s="36" t="s">
        <v>26</v>
      </c>
      <c r="C53" s="127">
        <f t="shared" ref="C53:D59" si="10">IF(ISBLANK(F53),"",Multiplier*F53)</f>
        <v>545</v>
      </c>
      <c r="D53" s="127">
        <f t="shared" si="10"/>
        <v>642</v>
      </c>
      <c r="E53" s="19"/>
      <c r="F53" s="141">
        <v>545</v>
      </c>
      <c r="G53" s="141">
        <v>642</v>
      </c>
      <c r="H53" s="140"/>
      <c r="I53" s="141">
        <v>635</v>
      </c>
      <c r="J53" s="141">
        <v>757</v>
      </c>
      <c r="L53" s="140">
        <f t="shared" si="1"/>
        <v>90</v>
      </c>
      <c r="M53" s="140">
        <f t="shared" si="2"/>
        <v>115</v>
      </c>
      <c r="O53" s="139">
        <f t="shared" si="3"/>
        <v>0.14173228346456693</v>
      </c>
      <c r="P53" s="139">
        <f t="shared" si="4"/>
        <v>0.15191545574636725</v>
      </c>
    </row>
    <row r="54" spans="1:16" ht="22" x14ac:dyDescent="0.3">
      <c r="A54" s="35" t="s">
        <v>818</v>
      </c>
      <c r="B54" s="36" t="s">
        <v>27</v>
      </c>
      <c r="C54" s="127">
        <f t="shared" si="10"/>
        <v>650</v>
      </c>
      <c r="D54" s="127">
        <f t="shared" si="10"/>
        <v>767</v>
      </c>
      <c r="E54" s="19"/>
      <c r="F54" s="141">
        <v>650</v>
      </c>
      <c r="G54" s="141">
        <v>767</v>
      </c>
      <c r="H54" s="140"/>
      <c r="I54" s="141">
        <v>762</v>
      </c>
      <c r="J54" s="141">
        <v>914</v>
      </c>
      <c r="L54" s="140">
        <f t="shared" si="1"/>
        <v>112</v>
      </c>
      <c r="M54" s="140">
        <f t="shared" si="2"/>
        <v>147</v>
      </c>
      <c r="O54" s="139">
        <f t="shared" si="3"/>
        <v>0.14698162729658792</v>
      </c>
      <c r="P54" s="139">
        <f t="shared" si="4"/>
        <v>0.16083150984682712</v>
      </c>
    </row>
    <row r="55" spans="1:16" ht="22" x14ac:dyDescent="0.3">
      <c r="A55" s="35" t="s">
        <v>819</v>
      </c>
      <c r="B55" s="36" t="s">
        <v>28</v>
      </c>
      <c r="C55" s="127">
        <f t="shared" si="10"/>
        <v>755</v>
      </c>
      <c r="D55" s="127">
        <f t="shared" si="10"/>
        <v>891</v>
      </c>
      <c r="E55" s="19"/>
      <c r="F55" s="141">
        <v>755</v>
      </c>
      <c r="G55" s="141">
        <v>891</v>
      </c>
      <c r="H55" s="140"/>
      <c r="I55" s="141">
        <v>897</v>
      </c>
      <c r="J55" s="141">
        <v>1067</v>
      </c>
      <c r="L55" s="140">
        <f t="shared" si="1"/>
        <v>142</v>
      </c>
      <c r="M55" s="140">
        <f t="shared" si="2"/>
        <v>176</v>
      </c>
      <c r="O55" s="139">
        <f t="shared" si="3"/>
        <v>0.15830546265328874</v>
      </c>
      <c r="P55" s="139">
        <f t="shared" si="4"/>
        <v>0.16494845360824742</v>
      </c>
    </row>
    <row r="56" spans="1:16" ht="22" x14ac:dyDescent="0.3">
      <c r="A56" s="35" t="s">
        <v>820</v>
      </c>
      <c r="B56" s="36" t="s">
        <v>29</v>
      </c>
      <c r="C56" s="127">
        <f t="shared" si="10"/>
        <v>838</v>
      </c>
      <c r="D56" s="127">
        <f t="shared" si="10"/>
        <v>993</v>
      </c>
      <c r="E56" s="19"/>
      <c r="F56" s="141">
        <v>838</v>
      </c>
      <c r="G56" s="141">
        <v>993</v>
      </c>
      <c r="H56" s="140"/>
      <c r="I56" s="141">
        <v>1030</v>
      </c>
      <c r="J56" s="141">
        <v>1225</v>
      </c>
      <c r="L56" s="140">
        <f t="shared" si="1"/>
        <v>192</v>
      </c>
      <c r="M56" s="140">
        <f t="shared" si="2"/>
        <v>232</v>
      </c>
      <c r="O56" s="139">
        <f t="shared" si="3"/>
        <v>0.18640776699029127</v>
      </c>
      <c r="P56" s="139">
        <f t="shared" si="4"/>
        <v>0.18938775510204081</v>
      </c>
    </row>
    <row r="57" spans="1:16" ht="22" x14ac:dyDescent="0.3">
      <c r="A57" s="35" t="s">
        <v>821</v>
      </c>
      <c r="B57" s="36" t="s">
        <v>30</v>
      </c>
      <c r="C57" s="127">
        <f t="shared" si="10"/>
        <v>899</v>
      </c>
      <c r="D57" s="127">
        <f t="shared" si="10"/>
        <v>1109</v>
      </c>
      <c r="E57" s="19"/>
      <c r="F57" s="141">
        <v>899</v>
      </c>
      <c r="G57" s="141">
        <v>1109</v>
      </c>
      <c r="H57" s="140"/>
      <c r="I57" s="141">
        <v>1128</v>
      </c>
      <c r="J57" s="141">
        <v>1360</v>
      </c>
      <c r="L57" s="140">
        <f t="shared" si="1"/>
        <v>229</v>
      </c>
      <c r="M57" s="140">
        <f t="shared" si="2"/>
        <v>251</v>
      </c>
      <c r="O57" s="139">
        <f t="shared" si="3"/>
        <v>0.20301418439716312</v>
      </c>
      <c r="P57" s="139">
        <f t="shared" si="4"/>
        <v>0.18455882352941178</v>
      </c>
    </row>
    <row r="58" spans="1:16" ht="22" x14ac:dyDescent="0.3">
      <c r="A58" s="35" t="s">
        <v>822</v>
      </c>
      <c r="B58" s="36" t="s">
        <v>31</v>
      </c>
      <c r="C58" s="127">
        <f t="shared" si="10"/>
        <v>996</v>
      </c>
      <c r="D58" s="127">
        <f t="shared" si="10"/>
        <v>1115</v>
      </c>
      <c r="E58" s="19"/>
      <c r="F58" s="141">
        <v>996</v>
      </c>
      <c r="G58" s="141">
        <v>1115</v>
      </c>
      <c r="H58" s="140"/>
      <c r="I58" s="141">
        <v>1244</v>
      </c>
      <c r="J58" s="141">
        <v>1524</v>
      </c>
      <c r="L58" s="140">
        <f t="shared" si="1"/>
        <v>248</v>
      </c>
      <c r="M58" s="140">
        <f t="shared" si="2"/>
        <v>409</v>
      </c>
      <c r="O58" s="139">
        <f t="shared" si="3"/>
        <v>0.19935691318327975</v>
      </c>
      <c r="P58" s="139">
        <f t="shared" si="4"/>
        <v>0.26837270341207348</v>
      </c>
    </row>
    <row r="59" spans="1:16" ht="22" x14ac:dyDescent="0.3">
      <c r="A59" s="35" t="s">
        <v>823</v>
      </c>
      <c r="B59" s="36" t="s">
        <v>32</v>
      </c>
      <c r="C59" s="127">
        <f t="shared" si="10"/>
        <v>1151</v>
      </c>
      <c r="D59" s="127">
        <f>IF(ISBLANK(G59),"",Multiplier*G59)</f>
        <v>1385</v>
      </c>
      <c r="E59" s="19"/>
      <c r="F59" s="141">
        <v>1151</v>
      </c>
      <c r="G59" s="141">
        <v>1385</v>
      </c>
      <c r="H59" s="140"/>
      <c r="I59" s="141">
        <v>1529</v>
      </c>
      <c r="J59" s="141">
        <v>1822</v>
      </c>
      <c r="L59" s="140">
        <f t="shared" si="1"/>
        <v>378</v>
      </c>
      <c r="M59" s="140">
        <f t="shared" si="2"/>
        <v>437</v>
      </c>
      <c r="O59" s="139">
        <f t="shared" si="3"/>
        <v>0.24722040549378679</v>
      </c>
      <c r="P59" s="139">
        <f t="shared" si="4"/>
        <v>0.23984632272228321</v>
      </c>
    </row>
    <row r="60" spans="1:16" x14ac:dyDescent="0.2">
      <c r="A60" s="262"/>
      <c r="B60" s="263"/>
      <c r="C60" s="263"/>
      <c r="D60" s="263"/>
      <c r="E60" s="19"/>
      <c r="F60" s="133"/>
      <c r="G60" s="133"/>
    </row>
    <row r="61" spans="1:16" x14ac:dyDescent="0.2">
      <c r="A61" s="1"/>
      <c r="E61" s="19"/>
      <c r="F61" s="133"/>
      <c r="G61" s="133"/>
    </row>
    <row r="62" spans="1:16" x14ac:dyDescent="0.2">
      <c r="A62" s="1"/>
      <c r="E62" s="19"/>
      <c r="F62" s="133"/>
      <c r="G62" s="133"/>
    </row>
    <row r="63" spans="1:16" x14ac:dyDescent="0.2">
      <c r="A63" s="1"/>
      <c r="E63" s="19"/>
      <c r="F63" s="133"/>
      <c r="G63" s="133"/>
    </row>
    <row r="64" spans="1:16" x14ac:dyDescent="0.2">
      <c r="A64" s="1"/>
      <c r="E64" s="19"/>
      <c r="F64" s="133"/>
      <c r="G64" s="133"/>
    </row>
    <row r="65" spans="1:7" x14ac:dyDescent="0.2">
      <c r="A65" s="1"/>
      <c r="E65" s="19"/>
      <c r="F65" s="133"/>
      <c r="G65" s="133"/>
    </row>
    <row r="66" spans="1:7" x14ac:dyDescent="0.2">
      <c r="A66" s="1"/>
      <c r="E66" s="19"/>
      <c r="F66" s="133"/>
      <c r="G66" s="133"/>
    </row>
  </sheetData>
  <mergeCells count="11">
    <mergeCell ref="A60:D60"/>
    <mergeCell ref="L4:M4"/>
    <mergeCell ref="O4:P4"/>
    <mergeCell ref="I1:J2"/>
    <mergeCell ref="L1:P2"/>
    <mergeCell ref="A1:D1"/>
    <mergeCell ref="F1:G2"/>
    <mergeCell ref="A2:D2"/>
    <mergeCell ref="A6:D6"/>
    <mergeCell ref="A26:D26"/>
    <mergeCell ref="A35:D35"/>
  </mergeCells>
  <conditionalFormatting sqref="L9:P59">
    <cfRule type="cellIs" dxfId="0" priority="1" operator="lessThan">
      <formula>0</formula>
    </cfRule>
  </conditionalFormatting>
  <pageMargins left="0.7" right="0.7" top="0.75" bottom="0.75" header="0.3" footer="0.3"/>
  <pageSetup scale="54" firstPageNumber="35" orientation="portrait" useFirstPageNumber="1" horizontalDpi="0" verticalDpi="0"/>
  <headerFoot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96CCA-73BD-1040-B74B-0F5C6F287310}">
  <sheetPr codeName="Sheet28"/>
  <dimension ref="A1"/>
  <sheetViews>
    <sheetView workbookViewId="0">
      <selection activeCell="A12" sqref="A12:E12"/>
    </sheetView>
  </sheetViews>
  <sheetFormatPr baseColWidth="10" defaultRowHeight="15" x14ac:dyDescent="0.2"/>
  <sheetData/>
  <pageMargins left="0.7" right="0.7" top="0.75" bottom="0.75" header="0.3" footer="0.3"/>
  <pageSetup firstPageNumber="36" orientation="portrait" useFirstPageNumber="1" horizontalDpi="0" verticalDpi="0"/>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6ED56-6A99-E049-B4F9-8BB74D809E01}">
  <sheetPr codeName="Sheet13">
    <pageSetUpPr fitToPage="1"/>
  </sheetPr>
  <dimension ref="A1:E40"/>
  <sheetViews>
    <sheetView topLeftCell="B1" workbookViewId="0">
      <pane ySplit="2" topLeftCell="A3" activePane="bottomLeft" state="frozenSplit"/>
      <selection activeCell="F1" sqref="F1:G1"/>
      <selection pane="bottomLeft" activeCell="C17" sqref="C17"/>
    </sheetView>
  </sheetViews>
  <sheetFormatPr baseColWidth="10" defaultRowHeight="15" x14ac:dyDescent="0.2"/>
  <cols>
    <col min="1" max="1" width="19.33203125" hidden="1" customWidth="1"/>
    <col min="2" max="2" width="16.1640625" customWidth="1"/>
    <col min="3" max="3" width="60.83203125" customWidth="1"/>
    <col min="4" max="4" width="7.83203125" hidden="1" customWidth="1"/>
    <col min="5" max="5" width="10.83203125" style="194" customWidth="1"/>
    <col min="7" max="7" width="13.1640625" customWidth="1"/>
    <col min="8" max="8" width="5.33203125" customWidth="1"/>
    <col min="9" max="9" width="4.83203125" bestFit="1" customWidth="1"/>
  </cols>
  <sheetData>
    <row r="1" spans="1:5" ht="47" x14ac:dyDescent="0.2">
      <c r="C1" s="205" t="s">
        <v>1222</v>
      </c>
      <c r="D1" s="205"/>
      <c r="E1" s="205"/>
    </row>
    <row r="2" spans="1:5" s="188" customFormat="1" ht="22" x14ac:dyDescent="0.3">
      <c r="A2" s="188" t="s">
        <v>1212</v>
      </c>
      <c r="C2" s="189" t="s">
        <v>1213</v>
      </c>
      <c r="D2" s="189" t="s">
        <v>1214</v>
      </c>
      <c r="E2" s="192" t="s">
        <v>1215</v>
      </c>
    </row>
    <row r="3" spans="1:5" ht="22" x14ac:dyDescent="0.3">
      <c r="A3" t="s">
        <v>1216</v>
      </c>
      <c r="C3" s="195" t="s">
        <v>1002</v>
      </c>
      <c r="D3" s="190">
        <v>1</v>
      </c>
      <c r="E3" s="193">
        <v>1</v>
      </c>
    </row>
    <row r="4" spans="1:5" ht="22" x14ac:dyDescent="0.3">
      <c r="A4" t="s">
        <v>1216</v>
      </c>
      <c r="C4" s="196" t="s">
        <v>1011</v>
      </c>
      <c r="D4" s="190">
        <v>2</v>
      </c>
      <c r="E4" s="193">
        <v>1</v>
      </c>
    </row>
    <row r="5" spans="1:5" ht="22" x14ac:dyDescent="0.3">
      <c r="A5" t="s">
        <v>1216</v>
      </c>
      <c r="C5" s="196" t="s">
        <v>1012</v>
      </c>
      <c r="D5" s="190">
        <v>2</v>
      </c>
      <c r="E5" s="193">
        <v>1</v>
      </c>
    </row>
    <row r="6" spans="1:5" ht="22" x14ac:dyDescent="0.3">
      <c r="A6" t="s">
        <v>1216</v>
      </c>
      <c r="C6" s="196" t="s">
        <v>1052</v>
      </c>
      <c r="D6" s="190">
        <v>2</v>
      </c>
      <c r="E6" s="193">
        <v>1</v>
      </c>
    </row>
    <row r="7" spans="1:5" ht="22" x14ac:dyDescent="0.3">
      <c r="A7" t="s">
        <v>1216</v>
      </c>
      <c r="C7" s="196" t="s">
        <v>1076</v>
      </c>
      <c r="D7" s="190">
        <v>2</v>
      </c>
      <c r="E7" s="193">
        <v>1</v>
      </c>
    </row>
    <row r="8" spans="1:5" ht="22" x14ac:dyDescent="0.3">
      <c r="A8" t="s">
        <v>1217</v>
      </c>
      <c r="C8" s="195" t="s">
        <v>991</v>
      </c>
      <c r="D8" s="190">
        <v>1</v>
      </c>
      <c r="E8" s="193" t="s">
        <v>1238</v>
      </c>
    </row>
    <row r="9" spans="1:5" ht="22" x14ac:dyDescent="0.3">
      <c r="A9" t="s">
        <v>1218</v>
      </c>
      <c r="C9" s="195" t="s">
        <v>599</v>
      </c>
      <c r="D9" s="190">
        <v>1</v>
      </c>
      <c r="E9" s="193" t="s">
        <v>1239</v>
      </c>
    </row>
    <row r="10" spans="1:5" ht="22" x14ac:dyDescent="0.3">
      <c r="A10" t="s">
        <v>1219</v>
      </c>
      <c r="C10" s="195" t="s">
        <v>47</v>
      </c>
      <c r="D10" s="190">
        <v>1</v>
      </c>
      <c r="E10" s="193" t="s">
        <v>1240</v>
      </c>
    </row>
    <row r="11" spans="1:5" ht="22" x14ac:dyDescent="0.3">
      <c r="A11" t="s">
        <v>1220</v>
      </c>
      <c r="C11" s="195" t="s">
        <v>1223</v>
      </c>
      <c r="D11" s="190">
        <v>1</v>
      </c>
      <c r="E11" s="193">
        <v>8</v>
      </c>
    </row>
    <row r="12" spans="1:5" ht="22" x14ac:dyDescent="0.3">
      <c r="A12" t="s">
        <v>601</v>
      </c>
      <c r="C12" s="195" t="s">
        <v>601</v>
      </c>
      <c r="D12" s="190">
        <v>1</v>
      </c>
      <c r="E12" s="193">
        <v>9</v>
      </c>
    </row>
    <row r="13" spans="1:5" ht="22" x14ac:dyDescent="0.3">
      <c r="A13" t="s">
        <v>1221</v>
      </c>
      <c r="C13" s="195" t="s">
        <v>1096</v>
      </c>
      <c r="D13" s="190">
        <v>1</v>
      </c>
      <c r="E13" s="193" t="s">
        <v>1241</v>
      </c>
    </row>
    <row r="14" spans="1:5" ht="22" x14ac:dyDescent="0.3">
      <c r="C14" s="195" t="s">
        <v>1094</v>
      </c>
      <c r="D14" s="190">
        <v>1</v>
      </c>
      <c r="E14" s="193" t="s">
        <v>1242</v>
      </c>
    </row>
    <row r="15" spans="1:5" ht="22" x14ac:dyDescent="0.3">
      <c r="C15" s="196" t="s">
        <v>1244</v>
      </c>
      <c r="D15" s="190"/>
      <c r="E15" s="193" t="s">
        <v>1245</v>
      </c>
    </row>
    <row r="16" spans="1:5" ht="22" x14ac:dyDescent="0.3">
      <c r="C16" s="196" t="s">
        <v>1246</v>
      </c>
      <c r="D16" s="190"/>
      <c r="E16" s="193" t="s">
        <v>1247</v>
      </c>
    </row>
    <row r="17" spans="3:5" ht="22" x14ac:dyDescent="0.3">
      <c r="C17" s="196" t="s">
        <v>1248</v>
      </c>
      <c r="D17" s="190"/>
      <c r="E17" s="193" t="s">
        <v>1249</v>
      </c>
    </row>
    <row r="18" spans="3:5" ht="22" x14ac:dyDescent="0.3">
      <c r="C18" s="196" t="s">
        <v>1259</v>
      </c>
      <c r="D18" s="190"/>
      <c r="E18" s="193" t="s">
        <v>1250</v>
      </c>
    </row>
    <row r="19" spans="3:5" ht="22" x14ac:dyDescent="0.3">
      <c r="C19" s="196" t="s">
        <v>1251</v>
      </c>
      <c r="D19" s="190"/>
      <c r="E19" s="193" t="s">
        <v>1252</v>
      </c>
    </row>
    <row r="20" spans="3:5" ht="22" x14ac:dyDescent="0.3">
      <c r="C20" s="195" t="s">
        <v>678</v>
      </c>
      <c r="D20" s="190">
        <v>1</v>
      </c>
      <c r="E20" s="193">
        <v>17</v>
      </c>
    </row>
    <row r="21" spans="3:5" ht="22" x14ac:dyDescent="0.3">
      <c r="C21" s="195" t="s">
        <v>1187</v>
      </c>
      <c r="D21" s="190">
        <v>1</v>
      </c>
      <c r="E21" s="193">
        <v>18</v>
      </c>
    </row>
    <row r="22" spans="3:5" ht="22" x14ac:dyDescent="0.3">
      <c r="C22" s="195" t="s">
        <v>440</v>
      </c>
      <c r="D22" s="190">
        <v>1</v>
      </c>
      <c r="E22" s="193">
        <v>19</v>
      </c>
    </row>
    <row r="23" spans="3:5" ht="22" x14ac:dyDescent="0.3">
      <c r="C23" s="195" t="s">
        <v>670</v>
      </c>
      <c r="D23" s="190">
        <v>1</v>
      </c>
      <c r="E23" s="193">
        <v>19</v>
      </c>
    </row>
    <row r="24" spans="3:5" ht="22" x14ac:dyDescent="0.3">
      <c r="C24" s="195" t="s">
        <v>992</v>
      </c>
      <c r="D24" s="190">
        <v>1</v>
      </c>
      <c r="E24" s="193">
        <v>19</v>
      </c>
    </row>
    <row r="25" spans="3:5" ht="22" x14ac:dyDescent="0.3">
      <c r="C25" s="195" t="s">
        <v>1230</v>
      </c>
      <c r="D25" s="190"/>
      <c r="E25" s="193">
        <v>20</v>
      </c>
    </row>
    <row r="26" spans="3:5" ht="22" x14ac:dyDescent="0.3">
      <c r="C26" s="196" t="s">
        <v>1231</v>
      </c>
      <c r="D26" s="190">
        <v>1</v>
      </c>
      <c r="E26" s="193">
        <v>20</v>
      </c>
    </row>
    <row r="27" spans="3:5" ht="22" x14ac:dyDescent="0.3">
      <c r="C27" s="196" t="s">
        <v>1233</v>
      </c>
      <c r="D27" s="190">
        <v>1</v>
      </c>
      <c r="E27" s="193" t="s">
        <v>1243</v>
      </c>
    </row>
    <row r="28" spans="3:5" ht="22" x14ac:dyDescent="0.3">
      <c r="C28" s="196" t="s">
        <v>1232</v>
      </c>
      <c r="D28" s="190">
        <v>1</v>
      </c>
      <c r="E28" s="193">
        <v>23</v>
      </c>
    </row>
    <row r="29" spans="3:5" ht="22" x14ac:dyDescent="0.3">
      <c r="C29" s="196" t="s">
        <v>1234</v>
      </c>
      <c r="D29" s="190">
        <v>1</v>
      </c>
      <c r="E29" s="193">
        <v>24</v>
      </c>
    </row>
    <row r="30" spans="3:5" ht="22" x14ac:dyDescent="0.3">
      <c r="C30" s="196" t="s">
        <v>1235</v>
      </c>
      <c r="D30" s="190">
        <v>1</v>
      </c>
      <c r="E30" s="193">
        <v>25</v>
      </c>
    </row>
    <row r="31" spans="3:5" ht="22" x14ac:dyDescent="0.3">
      <c r="C31" s="196" t="s">
        <v>1236</v>
      </c>
      <c r="D31" s="190">
        <v>1</v>
      </c>
      <c r="E31" s="193">
        <v>26</v>
      </c>
    </row>
    <row r="32" spans="3:5" ht="22" x14ac:dyDescent="0.3">
      <c r="C32" s="196" t="s">
        <v>1237</v>
      </c>
      <c r="D32" s="190">
        <v>1</v>
      </c>
      <c r="E32" s="193">
        <v>27</v>
      </c>
    </row>
    <row r="33" spans="3:5" ht="22" x14ac:dyDescent="0.3">
      <c r="C33" s="195" t="s">
        <v>1203</v>
      </c>
      <c r="D33" s="190">
        <v>1</v>
      </c>
      <c r="E33" s="193">
        <v>28</v>
      </c>
    </row>
    <row r="34" spans="3:5" ht="22" x14ac:dyDescent="0.3">
      <c r="C34" s="196" t="s">
        <v>1228</v>
      </c>
      <c r="D34" s="190"/>
      <c r="E34" s="193">
        <v>28</v>
      </c>
    </row>
    <row r="35" spans="3:5" ht="22" x14ac:dyDescent="0.3">
      <c r="C35" s="196" t="s">
        <v>1229</v>
      </c>
      <c r="D35" s="190"/>
      <c r="E35" s="193">
        <v>28</v>
      </c>
    </row>
    <row r="36" spans="3:5" ht="22" x14ac:dyDescent="0.3">
      <c r="C36" s="195" t="s">
        <v>1225</v>
      </c>
      <c r="D36" s="190"/>
      <c r="E36" s="193">
        <v>29</v>
      </c>
    </row>
    <row r="37" spans="3:5" ht="22" x14ac:dyDescent="0.3">
      <c r="C37" s="196" t="s">
        <v>1226</v>
      </c>
      <c r="D37" s="190">
        <v>1</v>
      </c>
      <c r="E37" s="193">
        <v>29</v>
      </c>
    </row>
    <row r="38" spans="3:5" ht="22" x14ac:dyDescent="0.3">
      <c r="C38" s="196" t="s">
        <v>1227</v>
      </c>
      <c r="D38" s="190">
        <v>1</v>
      </c>
      <c r="E38" s="193">
        <v>30</v>
      </c>
    </row>
    <row r="39" spans="3:5" ht="22" x14ac:dyDescent="0.3">
      <c r="C39" s="191"/>
    </row>
    <row r="40" spans="3:5" x14ac:dyDescent="0.2">
      <c r="C40" s="305" t="str">
        <f>UpDate</f>
        <v>9/12/2025_Rev 1709</v>
      </c>
    </row>
  </sheetData>
  <autoFilter ref="A2:E2" xr:uid="{DD187091-4972-BC4E-98B8-628F8836C3B2}"/>
  <mergeCells count="1">
    <mergeCell ref="C1:E1"/>
  </mergeCells>
  <hyperlinks>
    <hyperlink ref="C3" location="'QuickShip'!A7" display="QUICK SHIP PROGRAM" xr:uid="{7AFA4F08-2485-E743-80AA-C8C95E7BF99F}"/>
    <hyperlink ref="C4" location="'QuickShip'!A12" display="Dining Tables, including Tops &amp; Bases" xr:uid="{F0A3CAAB-2B2A-7F42-BC2C-672E280D64D7}"/>
    <hyperlink ref="C5" location="'QuickShip'!A26" display="Seating" xr:uid="{6DA80DE8-FB02-604D-8972-480A374C171C}"/>
    <hyperlink ref="C6" location="'QuickShip'!A41" display="Occasional Tables w/ Central Park Base" xr:uid="{3A18ED65-9A5B-7045-9E05-2310C6ABEC7A}"/>
    <hyperlink ref="C7" location="'QuickShip'!A50" display="Occasional Tables w/ Golden Gate Base" xr:uid="{C424C0DA-3932-2B42-AB9D-DCBA94A7CC11}"/>
    <hyperlink ref="C8" location="'LIVE EDGE TOPS-1'!A7" display="LIVE EDGE TOPS" xr:uid="{E4AC90AA-82C2-D743-8D4C-A0C5767C7FF3}"/>
    <hyperlink ref="C9" location="'GN LIVE EDGE TOPS-1'!A7" display="GNARLY LIVE EDGE TOPS" xr:uid="{D7E179C6-378D-6E45-A159-164475F9E381}"/>
    <hyperlink ref="C11" location="'VR-WATERFALL'!A7" display="VERMILION RIVER COLLECTION" xr:uid="{0A0B2F75-CA25-C94B-AF26-8D8AD58B74D8}"/>
    <hyperlink ref="C12" location="'COOKIE SLAB TOPS'!A7" display="COOKIE SLAB TOPS" xr:uid="{947C2275-8615-D647-B2F3-0587A5178B35}"/>
    <hyperlink ref="C13" location="'STRAIGHT EDGE TOPS-1'!A7" display="STRAIGHT EDGE TOPS" xr:uid="{628E2122-6E65-6940-A953-96648CF32206}"/>
    <hyperlink ref="C10" location="'VR LIVE EDGE TOPS-'!A7" display="VERMILION RIVER LIVE EDGE TOPS" xr:uid="{918FA0AA-7D5B-964B-B432-6C74BD7A6FEC}"/>
    <hyperlink ref="C14" location="'BASES-1'!A7" display="BASES" xr:uid="{757DCE4F-A2E4-2442-9199-EE45C6FCC916}"/>
    <hyperlink ref="C20" location="'CHAIRS'!A7" display="CHAIRS" xr:uid="{3416C3B6-5913-404C-A4D4-FED134027CC0}"/>
    <hyperlink ref="C21" location="'CONSOLES'!A7" display="CONSOLES" xr:uid="{226505FF-5BF3-D144-9AE6-DFFE15F383AE}"/>
    <hyperlink ref="C22" location="'MISC'!A8" display="SOFA SERVERS COLLECTION" xr:uid="{7E0C9E99-4C4A-B944-B9BC-E34BE1150A26}"/>
    <hyperlink ref="C23" location="'MISC'!A18" display="COAT HOOK BOARDS" xr:uid="{CBD3E7AB-4A38-A74E-99C8-173B1F4DB572}"/>
    <hyperlink ref="C24" location="'MISC'!A29" display="LAZY SUSANS" xr:uid="{C85A898E-0EEE-5841-BBEA-1499B2FF2819}"/>
    <hyperlink ref="C26" location="'Barn Floor Plank'!A7" display="Barn Floor Plank Collection" xr:uid="{DF31DADC-ABBD-C64A-9785-8F992D29FD90}"/>
    <hyperlink ref="C27" location="'Central Park-1'!A1" display="Central Park Collection (also has dining)" xr:uid="{D9E6A95C-057C-C241-BD79-3BCD131C2902}"/>
    <hyperlink ref="C28" location="'Grant Trestle'!A7" display="Grant Trestle Collection" xr:uid="{022154CF-3D53-BD4A-8420-A41CDB64E4A0}"/>
    <hyperlink ref="C29" location="Mammoth!A7" display="Mammoth Collection" xr:uid="{08914C73-2063-2647-ABB8-040288C5DECE}"/>
    <hyperlink ref="C30" location="Mission!A7" display="Mission Collection" xr:uid="{C8448130-5771-1046-B184-3671E048FF94}"/>
    <hyperlink ref="C31" location="Richfield!A8" display="Richfield Collection" xr:uid="{25B77BA4-F561-D647-AD7A-6F34D5936273}"/>
    <hyperlink ref="C33" location="'Appleton'!A7" display="KITCHEN ISLANDS" xr:uid="{F0818955-92BB-DA47-95EA-A66BEE9CCB8D}"/>
    <hyperlink ref="C37" location="'Tamba-1'!A7" display="Tamba Collection - WITHOUT Live Edge" xr:uid="{7BC5C2DE-C440-3040-AFCD-ACEB6C2B4136}"/>
    <hyperlink ref="C38" location="'Tamba-2'!A7" display="Tamba Collection - WITH Live Edge" xr:uid="{FC24B0B0-BEFC-0F43-BF85-E68B11FCBCE4}"/>
    <hyperlink ref="C32" location="'Western Plank'!A8" display="Western Plank Collection" xr:uid="{9DC823EF-B426-5F49-B9F1-DBFB424F4A0A}"/>
    <hyperlink ref="C36" location="'Tamba-1'!A7" display="BEDROOM" xr:uid="{EEBD4E44-7B9F-3D49-8ED2-133004B0ED51}"/>
    <hyperlink ref="C34:C35" location="'QuickShip'!A41" display="Occasional Tables w/ Central Park Base" xr:uid="{AD6A107A-27E5-8C4D-B1F2-8339B1B27F01}"/>
    <hyperlink ref="C34" location="Appleton!A41" display="Appleton Collection w/ Vermillion River Top" xr:uid="{60A378D1-4089-F84E-8BEF-76DE38DAB5E2}"/>
    <hyperlink ref="C35" location="Appleton!A41" display="Appleton Collection w/ Fractal Burned Top" xr:uid="{07513450-A3EC-6748-861A-B4A7BD958C63}"/>
    <hyperlink ref="C25" location="'Barn Floor Plank'!A7" display="OCCASIONAL TABLES" xr:uid="{8D678605-D6B5-ED4B-B04E-80459BCAA3C3}"/>
    <hyperlink ref="C15" location="'BASES-1'!A12" display="Ambridge, Architect, Atlas, Corbett" xr:uid="{35C86F05-7F79-EC47-9BF9-BECAE76395B2}"/>
    <hyperlink ref="C16:C19" location="'BASES-1'!A12" display="Ambridge, Architect, Atlas, Corbett" xr:uid="{BB1EA0B8-87B5-274D-BDFA-25E7EBFDE6FE}"/>
    <hyperlink ref="C16" location="'BASES-2'!A12" display="Eclipse, Fillmore, Golden Gate" xr:uid="{C348D9D8-D7F7-8D45-B9D1-36CA5A791B9E}"/>
    <hyperlink ref="C17" location="'BASES-3'!A12" display="Grant, Hair Pin, Hamilton, Langston" xr:uid="{8BAFA60E-5DB3-7247-B8BE-62DB221373EB}"/>
    <hyperlink ref="C18" location="'BASES-4'!A12" display="Millport, McZena, Netherly, Railroad" xr:uid="{63F2C878-4B07-114E-87E2-09C586827E78}"/>
    <hyperlink ref="C19" location="'BASES-5'!A12" display="Ridgeway, Riverdale, Silverton, Sudbury, Windsor" xr:uid="{116FFD71-4A62-E847-8C88-7D1CA3415F3E}"/>
  </hyperlinks>
  <pageMargins left="0.7" right="0.7" top="0.75" bottom="0.75" header="0.3" footer="0.3"/>
  <pageSetup scale="83"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1A08C-BD2D-9B45-B478-596E02F3E585}">
  <sheetPr codeName="Sheet25">
    <pageSetUpPr fitToPage="1"/>
  </sheetPr>
  <dimension ref="A1:N59"/>
  <sheetViews>
    <sheetView view="pageBreakPreview" zoomScale="150" zoomScaleNormal="90" zoomScaleSheetLayoutView="150" workbookViewId="0">
      <selection activeCell="F1" sqref="F1:G1"/>
    </sheetView>
  </sheetViews>
  <sheetFormatPr baseColWidth="10" defaultColWidth="8.83203125" defaultRowHeight="14" x14ac:dyDescent="0.15"/>
  <cols>
    <col min="1" max="1" width="19" style="1" customWidth="1"/>
    <col min="2" max="2" width="28.83203125" style="1" customWidth="1"/>
    <col min="3" max="3" width="8.83203125" style="1"/>
    <col min="4" max="4" width="8.33203125" style="1" customWidth="1"/>
    <col min="5" max="5" width="8.83203125" style="1"/>
    <col min="6" max="6" width="9.6640625" style="1" customWidth="1"/>
    <col min="7" max="7" width="8.83203125" style="78"/>
    <col min="8" max="8" width="8.83203125" style="1" customWidth="1"/>
    <col min="9" max="9" width="20.33203125" style="1" hidden="1" customWidth="1"/>
    <col min="10" max="10" width="13.33203125" style="1" hidden="1" customWidth="1"/>
    <col min="11" max="11" width="6.1640625" style="1" hidden="1" customWidth="1"/>
    <col min="12" max="12" width="0" style="1" hidden="1" customWidth="1"/>
    <col min="13" max="13" width="23" style="1" hidden="1" customWidth="1"/>
    <col min="14" max="14" width="0" style="1" hidden="1" customWidth="1"/>
    <col min="15" max="16384" width="8.83203125" style="1"/>
  </cols>
  <sheetData>
    <row r="1" spans="1:11" ht="15" x14ac:dyDescent="0.2">
      <c r="B1" s="3"/>
      <c r="C1" s="74"/>
      <c r="F1" s="307" t="str">
        <f>UpDate</f>
        <v>9/12/2025_Rev 1709</v>
      </c>
      <c r="G1" s="308"/>
    </row>
    <row r="2" spans="1:11" ht="15" x14ac:dyDescent="0.2">
      <c r="B2" s="3"/>
      <c r="C2" s="74"/>
      <c r="D2" s="74"/>
      <c r="F2" s="239"/>
      <c r="G2" s="240"/>
    </row>
    <row r="3" spans="1:11" x14ac:dyDescent="0.15">
      <c r="B3" s="3"/>
      <c r="C3" s="74"/>
      <c r="D3" s="72"/>
      <c r="F3" s="110"/>
      <c r="G3" s="110"/>
    </row>
    <row r="4" spans="1:11" x14ac:dyDescent="0.15">
      <c r="A4" s="241" t="str">
        <f>IF(PriceCode="BMM","Wholesale Price List","Retail Price List")</f>
        <v>Wholesale Price List</v>
      </c>
      <c r="B4" s="241"/>
      <c r="C4" s="241"/>
      <c r="D4" s="241"/>
      <c r="E4" s="241"/>
      <c r="F4" s="241"/>
      <c r="G4" s="241"/>
    </row>
    <row r="5" spans="1:11" x14ac:dyDescent="0.15">
      <c r="A5" s="241"/>
      <c r="B5" s="241"/>
      <c r="C5" s="241"/>
      <c r="D5" s="241"/>
      <c r="E5" s="241"/>
      <c r="F5" s="241"/>
      <c r="G5" s="241"/>
    </row>
    <row r="6" spans="1:11" ht="14" customHeight="1" x14ac:dyDescent="0.15">
      <c r="B6" s="3"/>
      <c r="C6" s="74"/>
      <c r="F6" s="110"/>
      <c r="G6" s="72" t="str">
        <f>PriceCode</f>
        <v>BMM</v>
      </c>
    </row>
    <row r="7" spans="1:11" ht="35" customHeight="1" x14ac:dyDescent="0.15">
      <c r="A7" s="242" t="s">
        <v>1002</v>
      </c>
      <c r="B7" s="242"/>
      <c r="C7" s="242"/>
      <c r="D7" s="242"/>
      <c r="E7" s="242"/>
      <c r="F7" s="242"/>
      <c r="G7" s="242"/>
      <c r="I7" s="226" t="s">
        <v>694</v>
      </c>
      <c r="J7" s="152"/>
      <c r="K7" s="61"/>
    </row>
    <row r="8" spans="1:11" ht="24" customHeight="1" x14ac:dyDescent="0.15">
      <c r="A8" s="235" t="s">
        <v>1095</v>
      </c>
      <c r="B8" s="235"/>
      <c r="C8" s="235"/>
      <c r="D8" s="235"/>
      <c r="E8" s="235"/>
      <c r="F8" s="235"/>
      <c r="G8" s="235"/>
      <c r="I8" s="226"/>
      <c r="J8" s="152"/>
      <c r="K8" s="61"/>
    </row>
    <row r="9" spans="1:11" ht="17" customHeight="1" x14ac:dyDescent="0.15">
      <c r="A9" s="103"/>
      <c r="I9" s="227"/>
      <c r="J9" s="153"/>
      <c r="K9" s="61"/>
    </row>
    <row r="10" spans="1:11" s="11" customFormat="1" ht="26.5" customHeight="1" x14ac:dyDescent="0.15">
      <c r="A10" s="114" t="s">
        <v>148</v>
      </c>
      <c r="B10" s="230" t="s">
        <v>149</v>
      </c>
      <c r="C10" s="228"/>
      <c r="D10" s="228"/>
      <c r="E10" s="229"/>
      <c r="F10" s="114" t="s">
        <v>1015</v>
      </c>
      <c r="G10" s="115" t="s">
        <v>605</v>
      </c>
    </row>
    <row r="11" spans="1:11" ht="8" customHeight="1" x14ac:dyDescent="0.15"/>
    <row r="12" spans="1:11" ht="18" x14ac:dyDescent="0.15">
      <c r="A12" s="151" t="s">
        <v>1011</v>
      </c>
      <c r="B12" s="151"/>
      <c r="C12" s="151"/>
      <c r="D12" s="151"/>
      <c r="E12" s="151"/>
      <c r="F12" s="151"/>
      <c r="G12" s="161"/>
    </row>
    <row r="13" spans="1:11" ht="8" customHeight="1" x14ac:dyDescent="0.2">
      <c r="A13" s="18"/>
      <c r="B13" s="19"/>
      <c r="C13" s="19"/>
      <c r="D13" s="19"/>
      <c r="E13" s="19"/>
      <c r="F13" s="19"/>
      <c r="G13" s="79"/>
    </row>
    <row r="14" spans="1:11" x14ac:dyDescent="0.15">
      <c r="A14" s="168" t="s">
        <v>1000</v>
      </c>
      <c r="B14" s="231" t="s">
        <v>1016</v>
      </c>
      <c r="C14" s="232"/>
      <c r="D14" s="232"/>
      <c r="E14" s="233"/>
      <c r="F14" s="236" t="s">
        <v>22</v>
      </c>
      <c r="G14" s="169">
        <f t="shared" ref="G14:G23" si="0">IF(ISBLANK(I14),"",Multiplier*I14)</f>
        <v>1382</v>
      </c>
      <c r="I14" s="44">
        <v>1382</v>
      </c>
      <c r="J14" s="17"/>
    </row>
    <row r="15" spans="1:11" x14ac:dyDescent="0.15">
      <c r="A15" s="167" t="s">
        <v>1001</v>
      </c>
      <c r="B15" s="234" t="s">
        <v>1017</v>
      </c>
      <c r="C15" s="211"/>
      <c r="D15" s="211"/>
      <c r="E15" s="212"/>
      <c r="F15" s="237"/>
      <c r="G15" s="80">
        <f t="shared" si="0"/>
        <v>1275</v>
      </c>
      <c r="I15" s="44">
        <v>1275</v>
      </c>
      <c r="J15" s="17"/>
    </row>
    <row r="16" spans="1:11" x14ac:dyDescent="0.15">
      <c r="A16" s="168" t="s">
        <v>1004</v>
      </c>
      <c r="B16" s="231" t="s">
        <v>1018</v>
      </c>
      <c r="C16" s="232"/>
      <c r="D16" s="232"/>
      <c r="E16" s="233"/>
      <c r="F16" s="237"/>
      <c r="G16" s="169">
        <f t="shared" si="0"/>
        <v>1377</v>
      </c>
      <c r="I16" s="44">
        <v>1377</v>
      </c>
      <c r="J16" s="17"/>
    </row>
    <row r="17" spans="1:13" x14ac:dyDescent="0.15">
      <c r="A17" s="167" t="s">
        <v>1003</v>
      </c>
      <c r="B17" s="234" t="s">
        <v>1019</v>
      </c>
      <c r="C17" s="211"/>
      <c r="D17" s="211"/>
      <c r="E17" s="212"/>
      <c r="F17" s="237"/>
      <c r="G17" s="80">
        <f t="shared" si="0"/>
        <v>1270</v>
      </c>
      <c r="I17" s="44">
        <v>1270</v>
      </c>
      <c r="J17" s="17"/>
    </row>
    <row r="18" spans="1:13" x14ac:dyDescent="0.15">
      <c r="A18" s="168" t="s">
        <v>1005</v>
      </c>
      <c r="B18" s="231" t="s">
        <v>1020</v>
      </c>
      <c r="C18" s="232"/>
      <c r="D18" s="232"/>
      <c r="E18" s="233"/>
      <c r="F18" s="237"/>
      <c r="G18" s="169">
        <f t="shared" si="0"/>
        <v>1536</v>
      </c>
      <c r="I18" s="44">
        <v>1536</v>
      </c>
      <c r="J18" s="17"/>
    </row>
    <row r="19" spans="1:13" x14ac:dyDescent="0.15">
      <c r="A19" s="167" t="s">
        <v>1006</v>
      </c>
      <c r="B19" s="234" t="s">
        <v>1021</v>
      </c>
      <c r="C19" s="211"/>
      <c r="D19" s="211"/>
      <c r="E19" s="212"/>
      <c r="F19" s="237"/>
      <c r="G19" s="80">
        <f t="shared" si="0"/>
        <v>1429</v>
      </c>
      <c r="I19" s="44">
        <v>1429</v>
      </c>
      <c r="J19" s="17"/>
    </row>
    <row r="20" spans="1:13" x14ac:dyDescent="0.15">
      <c r="A20" s="168" t="s">
        <v>1007</v>
      </c>
      <c r="B20" s="231" t="s">
        <v>1022</v>
      </c>
      <c r="C20" s="232"/>
      <c r="D20" s="232"/>
      <c r="E20" s="233"/>
      <c r="F20" s="237"/>
      <c r="G20" s="169">
        <f t="shared" si="0"/>
        <v>1377</v>
      </c>
      <c r="I20" s="44">
        <v>1377</v>
      </c>
      <c r="J20" s="17"/>
    </row>
    <row r="21" spans="1:13" x14ac:dyDescent="0.15">
      <c r="A21" s="167" t="s">
        <v>1008</v>
      </c>
      <c r="B21" s="234" t="s">
        <v>1024</v>
      </c>
      <c r="C21" s="211"/>
      <c r="D21" s="211"/>
      <c r="E21" s="212"/>
      <c r="F21" s="237"/>
      <c r="G21" s="80">
        <f t="shared" si="0"/>
        <v>1270</v>
      </c>
      <c r="I21" s="44">
        <v>1270</v>
      </c>
      <c r="J21" s="17"/>
    </row>
    <row r="22" spans="1:13" x14ac:dyDescent="0.15">
      <c r="A22" s="168" t="s">
        <v>1009</v>
      </c>
      <c r="B22" s="231" t="s">
        <v>1023</v>
      </c>
      <c r="C22" s="232"/>
      <c r="D22" s="232"/>
      <c r="E22" s="233"/>
      <c r="F22" s="237"/>
      <c r="G22" s="169">
        <f t="shared" si="0"/>
        <v>1318</v>
      </c>
      <c r="I22" s="44">
        <v>1318</v>
      </c>
      <c r="J22" s="17"/>
    </row>
    <row r="23" spans="1:13" x14ac:dyDescent="0.15">
      <c r="A23" s="167" t="s">
        <v>1010</v>
      </c>
      <c r="B23" s="234" t="s">
        <v>1025</v>
      </c>
      <c r="C23" s="211"/>
      <c r="D23" s="211"/>
      <c r="E23" s="212"/>
      <c r="F23" s="238"/>
      <c r="G23" s="80">
        <f t="shared" si="0"/>
        <v>1211</v>
      </c>
      <c r="I23" s="44">
        <v>1211</v>
      </c>
      <c r="J23" s="17"/>
    </row>
    <row r="25" spans="1:13" s="11" customFormat="1" ht="14" customHeight="1" x14ac:dyDescent="0.15">
      <c r="A25" s="114" t="s">
        <v>148</v>
      </c>
      <c r="B25" s="170" t="s">
        <v>149</v>
      </c>
      <c r="C25" s="171"/>
      <c r="D25" s="228" t="s">
        <v>0</v>
      </c>
      <c r="E25" s="228"/>
      <c r="F25" s="229"/>
      <c r="G25" s="115" t="s">
        <v>605</v>
      </c>
    </row>
    <row r="26" spans="1:13" ht="18" x14ac:dyDescent="0.15">
      <c r="A26" s="151" t="s">
        <v>1012</v>
      </c>
      <c r="B26" s="151"/>
      <c r="C26" s="151"/>
      <c r="D26" s="151"/>
      <c r="E26" s="151"/>
      <c r="F26" s="151"/>
      <c r="G26" s="161"/>
      <c r="K26" s="173" t="s">
        <v>1050</v>
      </c>
      <c r="L26" s="173" t="s">
        <v>1051</v>
      </c>
    </row>
    <row r="27" spans="1:13" ht="8" customHeight="1" x14ac:dyDescent="0.2">
      <c r="A27" s="18"/>
      <c r="B27" s="19"/>
      <c r="C27" s="19"/>
      <c r="D27" s="19"/>
      <c r="E27" s="19"/>
      <c r="F27" s="19"/>
      <c r="G27" s="79"/>
    </row>
    <row r="28" spans="1:13" ht="15" customHeight="1" x14ac:dyDescent="0.15">
      <c r="A28" s="46" t="s">
        <v>1013</v>
      </c>
      <c r="B28" s="213" t="s">
        <v>1026</v>
      </c>
      <c r="C28" s="214"/>
      <c r="D28" s="243" t="s">
        <v>1033</v>
      </c>
      <c r="E28" s="244"/>
      <c r="F28" s="245"/>
      <c r="G28" s="169">
        <f t="shared" ref="G28:G39" si="1">IF(ISBLANK(I28),"",Multiplier*I28)</f>
        <v>267</v>
      </c>
      <c r="I28" s="48">
        <v>267</v>
      </c>
      <c r="J28" s="176"/>
    </row>
    <row r="29" spans="1:13" ht="15" customHeight="1" x14ac:dyDescent="0.15">
      <c r="A29" s="46" t="s">
        <v>1014</v>
      </c>
      <c r="B29" s="218" t="s">
        <v>1027</v>
      </c>
      <c r="C29" s="221"/>
      <c r="D29" s="246"/>
      <c r="E29" s="247"/>
      <c r="F29" s="248"/>
      <c r="G29" s="80">
        <f t="shared" si="1"/>
        <v>267</v>
      </c>
      <c r="I29" s="48">
        <v>267</v>
      </c>
      <c r="J29" s="176"/>
    </row>
    <row r="30" spans="1:13" ht="15" customHeight="1" x14ac:dyDescent="0.15">
      <c r="A30" s="172" t="s">
        <v>1028</v>
      </c>
      <c r="B30" s="213" t="s">
        <v>1040</v>
      </c>
      <c r="C30" s="215"/>
      <c r="D30" s="249" t="s">
        <v>1032</v>
      </c>
      <c r="E30" s="250"/>
      <c r="F30" s="207"/>
      <c r="G30" s="169">
        <f t="shared" si="1"/>
        <v>493</v>
      </c>
      <c r="I30" s="48">
        <f>SUM(K30:L30)</f>
        <v>493</v>
      </c>
      <c r="J30" s="176" t="s">
        <v>142</v>
      </c>
      <c r="K30" s="1">
        <v>306</v>
      </c>
      <c r="L30" s="174">
        <v>187</v>
      </c>
      <c r="M30" s="224" t="s">
        <v>1053</v>
      </c>
    </row>
    <row r="31" spans="1:13" x14ac:dyDescent="0.15">
      <c r="A31" s="46" t="s">
        <v>1029</v>
      </c>
      <c r="B31" s="218" t="s">
        <v>1041</v>
      </c>
      <c r="C31" s="219"/>
      <c r="D31" s="251"/>
      <c r="E31" s="252"/>
      <c r="F31" s="253"/>
      <c r="G31" s="80">
        <f t="shared" si="1"/>
        <v>458</v>
      </c>
      <c r="I31" s="48">
        <f t="shared" ref="I31:I39" si="2">SUM(K31:L31)</f>
        <v>458</v>
      </c>
      <c r="J31" s="176" t="s">
        <v>1058</v>
      </c>
      <c r="K31" s="1">
        <v>271</v>
      </c>
      <c r="L31" s="175">
        <v>187</v>
      </c>
      <c r="M31" s="225"/>
    </row>
    <row r="32" spans="1:13" x14ac:dyDescent="0.15">
      <c r="A32" s="172" t="s">
        <v>1030</v>
      </c>
      <c r="B32" s="213" t="s">
        <v>1042</v>
      </c>
      <c r="C32" s="215"/>
      <c r="D32" s="251"/>
      <c r="E32" s="252"/>
      <c r="F32" s="253"/>
      <c r="G32" s="169">
        <f t="shared" si="1"/>
        <v>496</v>
      </c>
      <c r="I32" s="48">
        <f t="shared" si="2"/>
        <v>496</v>
      </c>
      <c r="J32" s="176" t="s">
        <v>142</v>
      </c>
      <c r="K32" s="1">
        <v>306</v>
      </c>
      <c r="L32" s="174">
        <v>190</v>
      </c>
      <c r="M32" s="224" t="s">
        <v>1054</v>
      </c>
    </row>
    <row r="33" spans="1:14" x14ac:dyDescent="0.15">
      <c r="A33" s="46" t="s">
        <v>1031</v>
      </c>
      <c r="B33" s="218" t="s">
        <v>1043</v>
      </c>
      <c r="C33" s="219"/>
      <c r="D33" s="251"/>
      <c r="E33" s="252"/>
      <c r="F33" s="253"/>
      <c r="G33" s="80">
        <f t="shared" si="1"/>
        <v>461</v>
      </c>
      <c r="I33" s="48">
        <f t="shared" si="2"/>
        <v>461</v>
      </c>
      <c r="J33" s="176" t="s">
        <v>1058</v>
      </c>
      <c r="K33" s="1">
        <v>271</v>
      </c>
      <c r="L33" s="175">
        <v>190</v>
      </c>
      <c r="M33" s="225"/>
    </row>
    <row r="34" spans="1:14" x14ac:dyDescent="0.15">
      <c r="A34" s="172" t="s">
        <v>1034</v>
      </c>
      <c r="B34" s="213" t="s">
        <v>1044</v>
      </c>
      <c r="C34" s="215"/>
      <c r="D34" s="251"/>
      <c r="E34" s="252"/>
      <c r="F34" s="253"/>
      <c r="G34" s="169">
        <f t="shared" si="1"/>
        <v>511</v>
      </c>
      <c r="I34" s="48">
        <f t="shared" si="2"/>
        <v>511</v>
      </c>
      <c r="J34" s="176" t="s">
        <v>142</v>
      </c>
      <c r="K34" s="1">
        <v>306</v>
      </c>
      <c r="L34" s="174">
        <v>205</v>
      </c>
      <c r="M34" s="224" t="s">
        <v>1055</v>
      </c>
    </row>
    <row r="35" spans="1:14" x14ac:dyDescent="0.15">
      <c r="A35" s="46" t="s">
        <v>1035</v>
      </c>
      <c r="B35" s="218" t="s">
        <v>1045</v>
      </c>
      <c r="C35" s="219"/>
      <c r="D35" s="251"/>
      <c r="E35" s="252"/>
      <c r="F35" s="253"/>
      <c r="G35" s="80">
        <f t="shared" si="1"/>
        <v>476</v>
      </c>
      <c r="I35" s="48">
        <f t="shared" si="2"/>
        <v>476</v>
      </c>
      <c r="J35" s="176" t="s">
        <v>1058</v>
      </c>
      <c r="K35" s="1">
        <v>271</v>
      </c>
      <c r="L35" s="175">
        <v>205</v>
      </c>
      <c r="M35" s="225"/>
    </row>
    <row r="36" spans="1:14" x14ac:dyDescent="0.15">
      <c r="A36" s="172" t="s">
        <v>1036</v>
      </c>
      <c r="B36" s="213" t="s">
        <v>1046</v>
      </c>
      <c r="C36" s="215"/>
      <c r="D36" s="251"/>
      <c r="E36" s="252"/>
      <c r="F36" s="253"/>
      <c r="G36" s="169">
        <f t="shared" si="1"/>
        <v>496</v>
      </c>
      <c r="I36" s="48">
        <f t="shared" si="2"/>
        <v>496</v>
      </c>
      <c r="J36" s="176" t="s">
        <v>142</v>
      </c>
      <c r="K36" s="1">
        <v>306</v>
      </c>
      <c r="L36" s="174">
        <v>190</v>
      </c>
      <c r="M36" s="224" t="s">
        <v>1056</v>
      </c>
    </row>
    <row r="37" spans="1:14" x14ac:dyDescent="0.15">
      <c r="A37" s="46" t="s">
        <v>1037</v>
      </c>
      <c r="B37" s="218" t="s">
        <v>1047</v>
      </c>
      <c r="C37" s="219"/>
      <c r="D37" s="251"/>
      <c r="E37" s="252"/>
      <c r="F37" s="253"/>
      <c r="G37" s="80">
        <f t="shared" si="1"/>
        <v>461</v>
      </c>
      <c r="I37" s="48">
        <f t="shared" si="2"/>
        <v>461</v>
      </c>
      <c r="J37" s="176" t="s">
        <v>1058</v>
      </c>
      <c r="K37" s="1">
        <v>271</v>
      </c>
      <c r="L37" s="175">
        <v>190</v>
      </c>
      <c r="M37" s="225"/>
    </row>
    <row r="38" spans="1:14" x14ac:dyDescent="0.15">
      <c r="A38" s="172" t="s">
        <v>1038</v>
      </c>
      <c r="B38" s="213" t="s">
        <v>1048</v>
      </c>
      <c r="C38" s="215"/>
      <c r="D38" s="251"/>
      <c r="E38" s="252"/>
      <c r="F38" s="253"/>
      <c r="G38" s="169">
        <f t="shared" si="1"/>
        <v>432</v>
      </c>
      <c r="I38" s="48">
        <f t="shared" si="2"/>
        <v>432</v>
      </c>
      <c r="J38" s="176" t="s">
        <v>142</v>
      </c>
      <c r="K38" s="1">
        <v>306</v>
      </c>
      <c r="L38" s="174">
        <v>126</v>
      </c>
      <c r="M38" s="224" t="s">
        <v>1057</v>
      </c>
    </row>
    <row r="39" spans="1:14" x14ac:dyDescent="0.15">
      <c r="A39" s="46" t="s">
        <v>1039</v>
      </c>
      <c r="B39" s="218" t="s">
        <v>1049</v>
      </c>
      <c r="C39" s="219"/>
      <c r="D39" s="208"/>
      <c r="E39" s="254"/>
      <c r="F39" s="209"/>
      <c r="G39" s="80">
        <f t="shared" si="1"/>
        <v>397</v>
      </c>
      <c r="I39" s="48">
        <f t="shared" si="2"/>
        <v>397</v>
      </c>
      <c r="J39" s="176" t="s">
        <v>1058</v>
      </c>
      <c r="K39" s="1">
        <v>271</v>
      </c>
      <c r="L39" s="175">
        <v>126</v>
      </c>
      <c r="M39" s="225"/>
    </row>
    <row r="41" spans="1:14" ht="18" x14ac:dyDescent="0.15">
      <c r="A41" s="222" t="s">
        <v>1052</v>
      </c>
      <c r="B41" s="222"/>
      <c r="C41" s="222"/>
      <c r="D41" s="223"/>
      <c r="E41" s="223"/>
      <c r="F41" s="223"/>
      <c r="G41" s="223"/>
      <c r="N41" s="1" t="s">
        <v>1093</v>
      </c>
    </row>
    <row r="42" spans="1:14" ht="8" customHeight="1" x14ac:dyDescent="0.2">
      <c r="A42" s="18"/>
      <c r="B42" s="19"/>
      <c r="C42" s="19"/>
      <c r="D42" s="19"/>
      <c r="E42" s="19"/>
      <c r="F42" s="19"/>
      <c r="G42" s="79"/>
    </row>
    <row r="43" spans="1:14" x14ac:dyDescent="0.15">
      <c r="A43" s="172" t="s">
        <v>1061</v>
      </c>
      <c r="B43" s="213" t="s">
        <v>1067</v>
      </c>
      <c r="C43" s="214"/>
      <c r="D43" s="215"/>
      <c r="E43" s="206" t="s">
        <v>1063</v>
      </c>
      <c r="F43" s="207"/>
      <c r="G43" s="169">
        <f t="shared" ref="G43:G49" si="3">IF(ISBLANK(I43),"",Multiplier*I43)</f>
        <v>450</v>
      </c>
      <c r="I43" s="48">
        <v>450</v>
      </c>
      <c r="J43" s="176" t="s">
        <v>142</v>
      </c>
      <c r="K43" s="1">
        <v>355</v>
      </c>
      <c r="M43" s="220" t="s">
        <v>1073</v>
      </c>
      <c r="N43" s="48">
        <v>450</v>
      </c>
    </row>
    <row r="44" spans="1:14" x14ac:dyDescent="0.15">
      <c r="A44" s="46" t="s">
        <v>1062</v>
      </c>
      <c r="B44" s="218" t="s">
        <v>1068</v>
      </c>
      <c r="C44" s="221"/>
      <c r="D44" s="219"/>
      <c r="E44" s="208"/>
      <c r="F44" s="209"/>
      <c r="G44" s="80">
        <f t="shared" si="3"/>
        <v>427</v>
      </c>
      <c r="I44" s="48">
        <v>427</v>
      </c>
      <c r="J44" s="176" t="s">
        <v>1058</v>
      </c>
      <c r="K44" s="1">
        <v>316</v>
      </c>
      <c r="M44" s="220"/>
      <c r="N44" s="48">
        <v>427</v>
      </c>
    </row>
    <row r="45" spans="1:14" x14ac:dyDescent="0.15">
      <c r="A45" s="172" t="s">
        <v>1064</v>
      </c>
      <c r="B45" s="213" t="s">
        <v>1069</v>
      </c>
      <c r="C45" s="214"/>
      <c r="D45" s="215"/>
      <c r="E45" s="206" t="s">
        <v>1066</v>
      </c>
      <c r="F45" s="207"/>
      <c r="G45" s="169">
        <f t="shared" si="3"/>
        <v>294</v>
      </c>
      <c r="I45" s="44">
        <v>294</v>
      </c>
      <c r="J45" s="176" t="s">
        <v>142</v>
      </c>
      <c r="K45" s="1">
        <v>211</v>
      </c>
      <c r="M45" s="220" t="s">
        <v>1074</v>
      </c>
      <c r="N45" s="44">
        <v>294</v>
      </c>
    </row>
    <row r="46" spans="1:14" x14ac:dyDescent="0.15">
      <c r="A46" s="46" t="s">
        <v>1065</v>
      </c>
      <c r="B46" s="218" t="s">
        <v>1070</v>
      </c>
      <c r="C46" s="221"/>
      <c r="D46" s="219"/>
      <c r="E46" s="208"/>
      <c r="F46" s="209"/>
      <c r="G46" s="80">
        <f t="shared" si="3"/>
        <v>278</v>
      </c>
      <c r="I46" s="44">
        <v>278</v>
      </c>
      <c r="J46" s="176" t="s">
        <v>1058</v>
      </c>
      <c r="K46" s="1">
        <v>193</v>
      </c>
      <c r="M46" s="220"/>
      <c r="N46" s="44">
        <v>278</v>
      </c>
    </row>
    <row r="47" spans="1:14" x14ac:dyDescent="0.15">
      <c r="A47" s="172" t="s">
        <v>1090</v>
      </c>
      <c r="B47" s="213" t="s">
        <v>1071</v>
      </c>
      <c r="C47" s="214"/>
      <c r="D47" s="215"/>
      <c r="E47" s="206" t="s">
        <v>1092</v>
      </c>
      <c r="F47" s="207"/>
      <c r="G47" s="169">
        <f t="shared" si="3"/>
        <v>350</v>
      </c>
      <c r="I47" s="44">
        <v>350</v>
      </c>
      <c r="J47" s="176" t="s">
        <v>142</v>
      </c>
      <c r="K47" s="1">
        <v>285</v>
      </c>
      <c r="M47" s="220" t="s">
        <v>1075</v>
      </c>
      <c r="N47" s="44">
        <v>350</v>
      </c>
    </row>
    <row r="48" spans="1:14" x14ac:dyDescent="0.15">
      <c r="A48" s="46" t="s">
        <v>1091</v>
      </c>
      <c r="B48" s="218" t="s">
        <v>1072</v>
      </c>
      <c r="C48" s="221"/>
      <c r="D48" s="219"/>
      <c r="E48" s="208"/>
      <c r="F48" s="209"/>
      <c r="G48" s="80">
        <f t="shared" si="3"/>
        <v>332</v>
      </c>
      <c r="I48" s="44">
        <v>332</v>
      </c>
      <c r="J48" s="176" t="s">
        <v>1058</v>
      </c>
      <c r="K48" s="1">
        <v>256</v>
      </c>
      <c r="M48" s="220"/>
      <c r="N48" s="44">
        <v>332</v>
      </c>
    </row>
    <row r="49" spans="1:14" x14ac:dyDescent="0.15">
      <c r="A49" s="42"/>
      <c r="B49" s="210"/>
      <c r="C49" s="211"/>
      <c r="D49" s="212"/>
      <c r="E49" s="216"/>
      <c r="F49" s="217"/>
      <c r="G49" s="80" t="str">
        <f t="shared" si="3"/>
        <v/>
      </c>
      <c r="I49" s="44"/>
      <c r="J49" s="17"/>
    </row>
    <row r="50" spans="1:14" ht="18" x14ac:dyDescent="0.15">
      <c r="A50" s="222" t="s">
        <v>1076</v>
      </c>
      <c r="B50" s="222"/>
      <c r="C50" s="222"/>
      <c r="D50" s="223"/>
      <c r="E50" s="223"/>
      <c r="F50" s="223"/>
      <c r="G50" s="223"/>
      <c r="N50" s="177" t="s">
        <v>1093</v>
      </c>
    </row>
    <row r="51" spans="1:14" ht="8" customHeight="1" x14ac:dyDescent="0.2">
      <c r="A51" s="18"/>
      <c r="B51" s="19"/>
      <c r="C51" s="19"/>
      <c r="D51" s="19"/>
      <c r="E51" s="19"/>
      <c r="F51" s="19"/>
      <c r="G51" s="79"/>
      <c r="N51" s="178"/>
    </row>
    <row r="52" spans="1:14" x14ac:dyDescent="0.15">
      <c r="A52" s="172" t="s">
        <v>1059</v>
      </c>
      <c r="B52" s="213" t="s">
        <v>1082</v>
      </c>
      <c r="C52" s="214"/>
      <c r="D52" s="215"/>
      <c r="E52" s="206" t="s">
        <v>1063</v>
      </c>
      <c r="F52" s="207"/>
      <c r="G52" s="169">
        <f t="shared" ref="G52:G58" si="4">IF(ISBLANK(I52),"",Multiplier*I52)</f>
        <v>560</v>
      </c>
      <c r="I52" s="48">
        <f>SUM(K52:L52)</f>
        <v>560</v>
      </c>
      <c r="J52" s="176" t="s">
        <v>142</v>
      </c>
      <c r="K52" s="1">
        <v>355</v>
      </c>
      <c r="L52" s="1">
        <v>205</v>
      </c>
      <c r="M52" s="220" t="s">
        <v>1077</v>
      </c>
      <c r="N52" s="178">
        <v>557</v>
      </c>
    </row>
    <row r="53" spans="1:14" x14ac:dyDescent="0.15">
      <c r="A53" s="46" t="s">
        <v>1060</v>
      </c>
      <c r="B53" s="218" t="s">
        <v>1083</v>
      </c>
      <c r="C53" s="221"/>
      <c r="D53" s="219"/>
      <c r="E53" s="208"/>
      <c r="F53" s="209"/>
      <c r="G53" s="80">
        <f t="shared" si="4"/>
        <v>521</v>
      </c>
      <c r="I53" s="48">
        <f t="shared" ref="I53:I57" si="5">SUM(K53:L53)</f>
        <v>521</v>
      </c>
      <c r="J53" s="176" t="s">
        <v>1058</v>
      </c>
      <c r="K53" s="1">
        <v>316</v>
      </c>
      <c r="L53" s="1">
        <v>205</v>
      </c>
      <c r="M53" s="220"/>
      <c r="N53" s="178">
        <v>471</v>
      </c>
    </row>
    <row r="54" spans="1:14" x14ac:dyDescent="0.15">
      <c r="A54" s="172" t="s">
        <v>1080</v>
      </c>
      <c r="B54" s="213" t="s">
        <v>1084</v>
      </c>
      <c r="C54" s="214"/>
      <c r="D54" s="215"/>
      <c r="E54" s="206" t="s">
        <v>1066</v>
      </c>
      <c r="F54" s="207"/>
      <c r="G54" s="169">
        <f t="shared" si="4"/>
        <v>421</v>
      </c>
      <c r="I54" s="48">
        <f t="shared" si="5"/>
        <v>421</v>
      </c>
      <c r="J54" s="176" t="s">
        <v>142</v>
      </c>
      <c r="K54" s="1">
        <v>211</v>
      </c>
      <c r="L54" s="1">
        <v>210</v>
      </c>
      <c r="M54" s="220" t="s">
        <v>1078</v>
      </c>
      <c r="N54" s="178">
        <v>402</v>
      </c>
    </row>
    <row r="55" spans="1:14" x14ac:dyDescent="0.15">
      <c r="A55" s="46" t="s">
        <v>1081</v>
      </c>
      <c r="B55" s="218" t="s">
        <v>1085</v>
      </c>
      <c r="C55" s="221"/>
      <c r="D55" s="219"/>
      <c r="E55" s="208"/>
      <c r="F55" s="209"/>
      <c r="G55" s="80">
        <f t="shared" si="4"/>
        <v>403</v>
      </c>
      <c r="I55" s="48">
        <f t="shared" si="5"/>
        <v>403</v>
      </c>
      <c r="J55" s="176" t="s">
        <v>1058</v>
      </c>
      <c r="K55" s="1">
        <v>193</v>
      </c>
      <c r="L55" s="1">
        <v>210</v>
      </c>
      <c r="M55" s="220"/>
      <c r="N55" s="178">
        <v>340</v>
      </c>
    </row>
    <row r="56" spans="1:14" x14ac:dyDescent="0.15">
      <c r="A56" s="172" t="s">
        <v>1088</v>
      </c>
      <c r="B56" s="213" t="s">
        <v>1086</v>
      </c>
      <c r="C56" s="214"/>
      <c r="D56" s="215"/>
      <c r="E56" s="206" t="s">
        <v>1092</v>
      </c>
      <c r="F56" s="207"/>
      <c r="G56" s="169">
        <f t="shared" si="4"/>
        <v>497</v>
      </c>
      <c r="I56" s="48">
        <f t="shared" si="5"/>
        <v>497</v>
      </c>
      <c r="J56" s="176" t="s">
        <v>142</v>
      </c>
      <c r="K56" s="1">
        <v>285</v>
      </c>
      <c r="L56" s="1">
        <v>212</v>
      </c>
      <c r="M56" s="220" t="s">
        <v>1079</v>
      </c>
      <c r="N56" s="178">
        <v>489</v>
      </c>
    </row>
    <row r="57" spans="1:14" x14ac:dyDescent="0.15">
      <c r="A57" s="46" t="s">
        <v>1089</v>
      </c>
      <c r="B57" s="218" t="s">
        <v>1087</v>
      </c>
      <c r="C57" s="221"/>
      <c r="D57" s="219"/>
      <c r="E57" s="208"/>
      <c r="F57" s="209"/>
      <c r="G57" s="80">
        <f t="shared" si="4"/>
        <v>468</v>
      </c>
      <c r="I57" s="48">
        <f t="shared" si="5"/>
        <v>468</v>
      </c>
      <c r="J57" s="176" t="s">
        <v>1058</v>
      </c>
      <c r="K57" s="1">
        <v>256</v>
      </c>
      <c r="L57" s="1">
        <v>212</v>
      </c>
      <c r="M57" s="220"/>
      <c r="N57" s="179">
        <v>457</v>
      </c>
    </row>
    <row r="58" spans="1:14" x14ac:dyDescent="0.15">
      <c r="A58" s="42"/>
      <c r="B58" s="210"/>
      <c r="C58" s="211"/>
      <c r="D58" s="212"/>
      <c r="E58" s="216"/>
      <c r="F58" s="217"/>
      <c r="G58" s="80" t="str">
        <f t="shared" si="4"/>
        <v/>
      </c>
      <c r="I58" s="44"/>
      <c r="J58" s="176"/>
    </row>
    <row r="59" spans="1:14" ht="18" x14ac:dyDescent="0.15">
      <c r="A59" s="222"/>
      <c r="B59" s="222"/>
      <c r="C59" s="222"/>
      <c r="D59" s="222"/>
      <c r="E59" s="222"/>
      <c r="F59" s="222"/>
      <c r="G59" s="222"/>
      <c r="J59" s="176"/>
    </row>
  </sheetData>
  <sheetProtection sheet="1" objects="1" scenarios="1"/>
  <mergeCells count="71">
    <mergeCell ref="A59:G59"/>
    <mergeCell ref="F14:F23"/>
    <mergeCell ref="B14:E14"/>
    <mergeCell ref="B15:E15"/>
    <mergeCell ref="F1:G1"/>
    <mergeCell ref="F2:G2"/>
    <mergeCell ref="A4:G5"/>
    <mergeCell ref="A7:G7"/>
    <mergeCell ref="B36:C36"/>
    <mergeCell ref="B30:C30"/>
    <mergeCell ref="B28:C28"/>
    <mergeCell ref="B29:C29"/>
    <mergeCell ref="D28:F29"/>
    <mergeCell ref="B48:D48"/>
    <mergeCell ref="D30:F39"/>
    <mergeCell ref="D41:G41"/>
    <mergeCell ref="I7:I9"/>
    <mergeCell ref="D25:F25"/>
    <mergeCell ref="B10:E10"/>
    <mergeCell ref="B22:E22"/>
    <mergeCell ref="B23:E23"/>
    <mergeCell ref="B16:E16"/>
    <mergeCell ref="B17:E17"/>
    <mergeCell ref="B18:E18"/>
    <mergeCell ref="B19:E19"/>
    <mergeCell ref="B20:E20"/>
    <mergeCell ref="B21:E21"/>
    <mergeCell ref="A8:G8"/>
    <mergeCell ref="M30:M31"/>
    <mergeCell ref="M32:M33"/>
    <mergeCell ref="M34:M35"/>
    <mergeCell ref="M36:M37"/>
    <mergeCell ref="M38:M39"/>
    <mergeCell ref="M56:M57"/>
    <mergeCell ref="A41:C41"/>
    <mergeCell ref="E45:F46"/>
    <mergeCell ref="E47:F48"/>
    <mergeCell ref="M43:M44"/>
    <mergeCell ref="M45:M46"/>
    <mergeCell ref="M47:M48"/>
    <mergeCell ref="B55:D55"/>
    <mergeCell ref="B56:D56"/>
    <mergeCell ref="B57:D57"/>
    <mergeCell ref="A50:C50"/>
    <mergeCell ref="D50:G50"/>
    <mergeCell ref="B52:D52"/>
    <mergeCell ref="E52:F53"/>
    <mergeCell ref="B43:D43"/>
    <mergeCell ref="B44:D44"/>
    <mergeCell ref="M52:M53"/>
    <mergeCell ref="B53:D53"/>
    <mergeCell ref="E54:F55"/>
    <mergeCell ref="M54:M55"/>
    <mergeCell ref="B45:D45"/>
    <mergeCell ref="B46:D46"/>
    <mergeCell ref="B47:D47"/>
    <mergeCell ref="E49:F49"/>
    <mergeCell ref="B37:C37"/>
    <mergeCell ref="B38:C38"/>
    <mergeCell ref="B39:C39"/>
    <mergeCell ref="B31:C31"/>
    <mergeCell ref="B32:C32"/>
    <mergeCell ref="B33:C33"/>
    <mergeCell ref="B34:C34"/>
    <mergeCell ref="B35:C35"/>
    <mergeCell ref="E43:F44"/>
    <mergeCell ref="B49:D49"/>
    <mergeCell ref="B54:D54"/>
    <mergeCell ref="E58:F58"/>
    <mergeCell ref="E56:F57"/>
    <mergeCell ref="B58:D58"/>
  </mergeCells>
  <pageMargins left="0.7" right="0.7" top="0.5" bottom="0.5" header="0.3" footer="0.3"/>
  <pageSetup scale="92" fitToHeight="0" orientation="portrait" useFirstPageNumber="1" r:id="rId1"/>
  <headerFooter>
    <oddFooter>&amp;C&amp;"Aptos Narrow,Regular"&amp;K000000&amp;P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F2C19-AAEB-41F1-B51F-18B7836960EF}">
  <sheetPr codeName="Sheet5">
    <pageSetUpPr fitToPage="1"/>
  </sheetPr>
  <dimension ref="A1:Y46"/>
  <sheetViews>
    <sheetView view="pageBreakPreview" zoomScale="150" zoomScaleNormal="80" zoomScaleSheetLayoutView="150" workbookViewId="0">
      <selection activeCell="F1" sqref="F1:G1"/>
    </sheetView>
  </sheetViews>
  <sheetFormatPr baseColWidth="10" defaultColWidth="8.83203125" defaultRowHeight="15" x14ac:dyDescent="0.2"/>
  <cols>
    <col min="1" max="1" width="30.6640625" style="1" customWidth="1"/>
    <col min="2" max="2" width="24.6640625" style="3" customWidth="1"/>
    <col min="3" max="3" width="16.6640625" style="126" customWidth="1"/>
    <col min="4" max="4" width="17.33203125" style="126" customWidth="1"/>
    <col min="5" max="5" width="6.1640625" style="19" customWidth="1"/>
    <col min="6" max="7" width="16.6640625" style="1" hidden="1" customWidth="1"/>
    <col min="8" max="25" width="8.83203125" style="1"/>
  </cols>
  <sheetData>
    <row r="1" spans="1:11" x14ac:dyDescent="0.2">
      <c r="D1" s="309" t="str">
        <f>UpDate</f>
        <v>9/12/2025_Rev 1709</v>
      </c>
    </row>
    <row r="3" spans="1:11" x14ac:dyDescent="0.2">
      <c r="D3" s="128"/>
    </row>
    <row r="4" spans="1:11" x14ac:dyDescent="0.2">
      <c r="A4" s="241" t="str">
        <f>IF(PriceCode="BMM","Wholesale Price List","Retail Price List")</f>
        <v>Wholesale Price List</v>
      </c>
      <c r="B4" s="241"/>
      <c r="C4" s="241"/>
      <c r="D4" s="241"/>
    </row>
    <row r="5" spans="1:11" x14ac:dyDescent="0.2">
      <c r="A5" s="241"/>
      <c r="B5" s="241"/>
      <c r="C5" s="241"/>
      <c r="D5" s="241"/>
    </row>
    <row r="6" spans="1:11" x14ac:dyDescent="0.2">
      <c r="D6" s="128" t="str">
        <f>PriceCode</f>
        <v>BMM</v>
      </c>
    </row>
    <row r="7" spans="1:11" ht="35" customHeight="1" x14ac:dyDescent="0.2">
      <c r="A7" s="242" t="s">
        <v>991</v>
      </c>
      <c r="B7" s="242"/>
      <c r="C7" s="242"/>
      <c r="D7" s="242"/>
      <c r="F7" s="259" t="s">
        <v>694</v>
      </c>
      <c r="G7" s="260"/>
    </row>
    <row r="8" spans="1:11" ht="17.5" customHeight="1" x14ac:dyDescent="0.2">
      <c r="A8" s="235" t="s">
        <v>34</v>
      </c>
      <c r="B8" s="235"/>
      <c r="C8" s="235"/>
      <c r="D8" s="235"/>
      <c r="F8" s="260"/>
      <c r="G8" s="260"/>
    </row>
    <row r="9" spans="1:11" ht="17.5" customHeight="1" x14ac:dyDescent="0.2">
      <c r="A9" s="116" t="s">
        <v>741</v>
      </c>
      <c r="B9" s="116"/>
      <c r="C9" s="129"/>
      <c r="D9" s="129"/>
    </row>
    <row r="10" spans="1:11" ht="73" customHeight="1" x14ac:dyDescent="0.2">
      <c r="A10" s="114" t="s">
        <v>33</v>
      </c>
      <c r="B10" s="114" t="s">
        <v>0</v>
      </c>
      <c r="C10" s="130" t="s">
        <v>433</v>
      </c>
      <c r="D10" s="130" t="s">
        <v>1</v>
      </c>
      <c r="F10" s="2" t="s">
        <v>2</v>
      </c>
      <c r="G10" s="2" t="s">
        <v>1</v>
      </c>
    </row>
    <row r="11" spans="1:11" ht="17.5" customHeight="1" x14ac:dyDescent="0.2">
      <c r="K11" s="1" t="s">
        <v>552</v>
      </c>
    </row>
    <row r="12" spans="1:11" ht="18" x14ac:dyDescent="0.2">
      <c r="A12" s="222" t="s">
        <v>657</v>
      </c>
      <c r="B12" s="222"/>
      <c r="C12" s="222"/>
      <c r="D12" s="222"/>
    </row>
    <row r="13" spans="1:11" ht="7" customHeight="1" x14ac:dyDescent="0.2">
      <c r="A13" s="6"/>
      <c r="B13" s="9"/>
      <c r="C13" s="131"/>
      <c r="D13" s="131"/>
    </row>
    <row r="14" spans="1:11" ht="16" thickBot="1" x14ac:dyDescent="0.25">
      <c r="A14" s="121" t="s">
        <v>35</v>
      </c>
    </row>
    <row r="15" spans="1:11" x14ac:dyDescent="0.2">
      <c r="A15" s="35" t="s">
        <v>1144</v>
      </c>
      <c r="B15" s="36" t="s">
        <v>3</v>
      </c>
      <c r="C15" s="127">
        <f t="shared" ref="C15:D17" si="0">IF(ISBLANK(F15),"",Multiplier*F15)</f>
        <v>316</v>
      </c>
      <c r="D15" s="127">
        <f t="shared" si="0"/>
        <v>355</v>
      </c>
      <c r="F15" s="41">
        <v>316</v>
      </c>
      <c r="G15" s="41">
        <v>355</v>
      </c>
    </row>
    <row r="16" spans="1:11" x14ac:dyDescent="0.2">
      <c r="A16" s="35" t="s">
        <v>1145</v>
      </c>
      <c r="B16" s="36" t="s">
        <v>38</v>
      </c>
      <c r="C16" s="127">
        <f t="shared" si="0"/>
        <v>349</v>
      </c>
      <c r="D16" s="127">
        <f t="shared" si="0"/>
        <v>393</v>
      </c>
      <c r="F16" s="41">
        <v>349</v>
      </c>
      <c r="G16" s="41">
        <v>393</v>
      </c>
    </row>
    <row r="17" spans="1:7" x14ac:dyDescent="0.2">
      <c r="A17" s="35" t="s">
        <v>1146</v>
      </c>
      <c r="B17" s="36" t="s">
        <v>39</v>
      </c>
      <c r="C17" s="127">
        <f t="shared" si="0"/>
        <v>393</v>
      </c>
      <c r="D17" s="127">
        <f t="shared" si="0"/>
        <v>445</v>
      </c>
      <c r="F17" s="60">
        <v>393</v>
      </c>
      <c r="G17" s="41">
        <v>445</v>
      </c>
    </row>
    <row r="18" spans="1:7" x14ac:dyDescent="0.2">
      <c r="F18" s="4"/>
      <c r="G18" s="4"/>
    </row>
    <row r="19" spans="1:7" ht="16" thickBot="1" x14ac:dyDescent="0.25">
      <c r="A19" s="121" t="s">
        <v>36</v>
      </c>
      <c r="F19" s="4"/>
      <c r="G19" s="4"/>
    </row>
    <row r="20" spans="1:7" x14ac:dyDescent="0.2">
      <c r="A20" s="35" t="s">
        <v>1147</v>
      </c>
      <c r="B20" s="36" t="s">
        <v>4</v>
      </c>
      <c r="C20" s="127">
        <f t="shared" ref="C20:D23" si="1">IF(ISBLANK(F20),"",Multiplier*F20)</f>
        <v>193</v>
      </c>
      <c r="D20" s="127">
        <f t="shared" si="1"/>
        <v>211</v>
      </c>
      <c r="F20" s="41">
        <v>193</v>
      </c>
      <c r="G20" s="41">
        <v>211</v>
      </c>
    </row>
    <row r="21" spans="1:7" x14ac:dyDescent="0.2">
      <c r="A21" s="35" t="s">
        <v>1148</v>
      </c>
      <c r="B21" s="36" t="s">
        <v>40</v>
      </c>
      <c r="C21" s="127">
        <f t="shared" si="1"/>
        <v>201</v>
      </c>
      <c r="D21" s="127">
        <f t="shared" si="1"/>
        <v>221</v>
      </c>
      <c r="F21" s="41">
        <v>201</v>
      </c>
      <c r="G21" s="41">
        <v>221</v>
      </c>
    </row>
    <row r="22" spans="1:7" x14ac:dyDescent="0.2">
      <c r="A22" s="35" t="s">
        <v>1149</v>
      </c>
      <c r="B22" s="36" t="s">
        <v>41</v>
      </c>
      <c r="C22" s="127">
        <f t="shared" si="1"/>
        <v>223</v>
      </c>
      <c r="D22" s="127">
        <f t="shared" si="1"/>
        <v>246</v>
      </c>
      <c r="F22" s="41">
        <v>223</v>
      </c>
      <c r="G22" s="41">
        <v>246</v>
      </c>
    </row>
    <row r="23" spans="1:7" x14ac:dyDescent="0.2">
      <c r="A23" s="35" t="s">
        <v>1150</v>
      </c>
      <c r="B23" s="36" t="s">
        <v>42</v>
      </c>
      <c r="C23" s="127">
        <f t="shared" si="1"/>
        <v>242</v>
      </c>
      <c r="D23" s="127">
        <f t="shared" si="1"/>
        <v>269</v>
      </c>
      <c r="F23" s="41">
        <v>242</v>
      </c>
      <c r="G23" s="41">
        <v>269</v>
      </c>
    </row>
    <row r="24" spans="1:7" x14ac:dyDescent="0.2">
      <c r="F24" s="4"/>
      <c r="G24" s="4"/>
    </row>
    <row r="25" spans="1:7" ht="16" thickBot="1" x14ac:dyDescent="0.25">
      <c r="A25" s="121" t="s">
        <v>37</v>
      </c>
      <c r="F25" s="4"/>
      <c r="G25" s="4"/>
    </row>
    <row r="26" spans="1:7" x14ac:dyDescent="0.2">
      <c r="A26" s="35" t="s">
        <v>1151</v>
      </c>
      <c r="B26" s="36" t="s">
        <v>5</v>
      </c>
      <c r="C26" s="127">
        <f t="shared" ref="C26:D30" si="2">IF(ISBLANK(F26),"",Multiplier*F26)</f>
        <v>239</v>
      </c>
      <c r="D26" s="127">
        <f t="shared" si="2"/>
        <v>265</v>
      </c>
      <c r="F26" s="41">
        <v>239</v>
      </c>
      <c r="G26" s="41">
        <v>265</v>
      </c>
    </row>
    <row r="27" spans="1:7" x14ac:dyDescent="0.2">
      <c r="A27" s="35" t="s">
        <v>1152</v>
      </c>
      <c r="B27" s="36" t="s">
        <v>43</v>
      </c>
      <c r="C27" s="127">
        <f t="shared" si="2"/>
        <v>256</v>
      </c>
      <c r="D27" s="127">
        <f t="shared" si="2"/>
        <v>285</v>
      </c>
      <c r="F27" s="41">
        <v>256</v>
      </c>
      <c r="G27" s="41">
        <v>285</v>
      </c>
    </row>
    <row r="28" spans="1:7" x14ac:dyDescent="0.2">
      <c r="A28" s="35" t="s">
        <v>1153</v>
      </c>
      <c r="B28" s="36" t="s">
        <v>44</v>
      </c>
      <c r="C28" s="127">
        <f t="shared" si="2"/>
        <v>277</v>
      </c>
      <c r="D28" s="127">
        <f t="shared" si="2"/>
        <v>310</v>
      </c>
      <c r="F28" s="41">
        <v>277</v>
      </c>
      <c r="G28" s="41">
        <v>310</v>
      </c>
    </row>
    <row r="29" spans="1:7" x14ac:dyDescent="0.2">
      <c r="A29" s="35" t="s">
        <v>1154</v>
      </c>
      <c r="B29" s="36" t="s">
        <v>45</v>
      </c>
      <c r="C29" s="127">
        <f t="shared" si="2"/>
        <v>299</v>
      </c>
      <c r="D29" s="127">
        <f t="shared" si="2"/>
        <v>335</v>
      </c>
      <c r="F29" s="41">
        <v>299</v>
      </c>
      <c r="G29" s="41">
        <v>335</v>
      </c>
    </row>
    <row r="30" spans="1:7" x14ac:dyDescent="0.2">
      <c r="A30" s="35" t="s">
        <v>1155</v>
      </c>
      <c r="B30" s="36" t="s">
        <v>46</v>
      </c>
      <c r="C30" s="127">
        <f t="shared" si="2"/>
        <v>327</v>
      </c>
      <c r="D30" s="127">
        <f t="shared" si="2"/>
        <v>366</v>
      </c>
      <c r="F30" s="41">
        <v>327</v>
      </c>
      <c r="G30" s="41">
        <v>366</v>
      </c>
    </row>
    <row r="32" spans="1:7" ht="18" x14ac:dyDescent="0.2">
      <c r="A32" s="222" t="s">
        <v>656</v>
      </c>
      <c r="B32" s="222"/>
      <c r="C32" s="222"/>
      <c r="D32" s="222"/>
    </row>
    <row r="34" spans="1:7" x14ac:dyDescent="0.2">
      <c r="A34" s="35" t="s">
        <v>1156</v>
      </c>
      <c r="B34" s="36" t="s">
        <v>6</v>
      </c>
      <c r="C34" s="127">
        <f t="shared" ref="C34:D39" si="3">IF(ISBLANK(F34),"",Multiplier*F34)</f>
        <v>160</v>
      </c>
      <c r="D34" s="127">
        <f t="shared" si="3"/>
        <v>178</v>
      </c>
      <c r="F34" s="41">
        <v>160</v>
      </c>
      <c r="G34" s="41">
        <v>178</v>
      </c>
    </row>
    <row r="35" spans="1:7" x14ac:dyDescent="0.2">
      <c r="A35" s="35" t="s">
        <v>1157</v>
      </c>
      <c r="B35" s="36" t="s">
        <v>7</v>
      </c>
      <c r="C35" s="127">
        <f t="shared" si="3"/>
        <v>203</v>
      </c>
      <c r="D35" s="127">
        <f t="shared" si="3"/>
        <v>226</v>
      </c>
      <c r="F35" s="41">
        <v>203</v>
      </c>
      <c r="G35" s="41">
        <v>226</v>
      </c>
    </row>
    <row r="36" spans="1:7" x14ac:dyDescent="0.2">
      <c r="A36" s="35" t="s">
        <v>1158</v>
      </c>
      <c r="B36" s="36" t="s">
        <v>8</v>
      </c>
      <c r="C36" s="127">
        <f t="shared" si="3"/>
        <v>241</v>
      </c>
      <c r="D36" s="127">
        <f t="shared" si="3"/>
        <v>269</v>
      </c>
      <c r="F36" s="41">
        <v>241</v>
      </c>
      <c r="G36" s="41">
        <v>269</v>
      </c>
    </row>
    <row r="37" spans="1:7" x14ac:dyDescent="0.2">
      <c r="A37" s="35" t="s">
        <v>1159</v>
      </c>
      <c r="B37" s="36" t="s">
        <v>9</v>
      </c>
      <c r="C37" s="127">
        <f t="shared" si="3"/>
        <v>271</v>
      </c>
      <c r="D37" s="127">
        <f t="shared" si="3"/>
        <v>306</v>
      </c>
      <c r="F37" s="41">
        <v>271</v>
      </c>
      <c r="G37" s="41">
        <v>306</v>
      </c>
    </row>
    <row r="38" spans="1:7" x14ac:dyDescent="0.2">
      <c r="A38" s="35" t="s">
        <v>1160</v>
      </c>
      <c r="B38" s="36" t="s">
        <v>10</v>
      </c>
      <c r="C38" s="127">
        <f t="shared" si="3"/>
        <v>340</v>
      </c>
      <c r="D38" s="127">
        <f t="shared" si="3"/>
        <v>373</v>
      </c>
      <c r="F38" s="41">
        <v>340</v>
      </c>
      <c r="G38" s="41">
        <v>373</v>
      </c>
    </row>
    <row r="39" spans="1:7" x14ac:dyDescent="0.2">
      <c r="A39" s="35" t="s">
        <v>1161</v>
      </c>
      <c r="B39" s="36" t="s">
        <v>11</v>
      </c>
      <c r="C39" s="127">
        <f t="shared" si="3"/>
        <v>369</v>
      </c>
      <c r="D39" s="127">
        <f t="shared" si="3"/>
        <v>415</v>
      </c>
      <c r="F39" s="41">
        <v>369</v>
      </c>
      <c r="G39" s="41">
        <v>415</v>
      </c>
    </row>
    <row r="41" spans="1:7" ht="16" thickBot="1" x14ac:dyDescent="0.25">
      <c r="A41" s="121" t="s">
        <v>987</v>
      </c>
    </row>
    <row r="42" spans="1:7" ht="93" customHeight="1" x14ac:dyDescent="0.2">
      <c r="A42" s="255" t="s">
        <v>989</v>
      </c>
      <c r="B42" s="256"/>
      <c r="C42" s="256"/>
      <c r="D42" s="256"/>
    </row>
    <row r="43" spans="1:7" x14ac:dyDescent="0.2">
      <c r="A43" s="257" t="s">
        <v>988</v>
      </c>
      <c r="B43" s="258"/>
      <c r="C43" s="258"/>
      <c r="D43" s="127">
        <f>IF(ISBLANK(F43),"",Multiplier*F43)</f>
        <v>40</v>
      </c>
      <c r="F43" s="1">
        <v>40</v>
      </c>
    </row>
    <row r="46" spans="1:7" x14ac:dyDescent="0.2">
      <c r="F46" s="149"/>
      <c r="G46" s="149"/>
    </row>
  </sheetData>
  <sheetProtection sheet="1" objects="1" scenarios="1"/>
  <mergeCells count="8">
    <mergeCell ref="A42:D42"/>
    <mergeCell ref="A43:C43"/>
    <mergeCell ref="A4:D5"/>
    <mergeCell ref="F7:G8"/>
    <mergeCell ref="A8:D8"/>
    <mergeCell ref="A7:D7"/>
    <mergeCell ref="A12:D12"/>
    <mergeCell ref="A32:D32"/>
  </mergeCells>
  <pageMargins left="0.7" right="0.7" top="0.5" bottom="0.5" header="0.3" footer="0.3"/>
  <pageSetup scale="95" firstPageNumber="2" fitToHeight="0" orientation="portrait" useFirstPageNumber="1" r:id="rId1"/>
  <headerFooter>
    <oddFooter>&amp;C&amp;"Aptos Narrow,Regular"&amp;K000000&amp;P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7D536-226F-9943-A222-6CFCBF347B85}">
  <sheetPr codeName="Sheet22">
    <pageSetUpPr fitToPage="1"/>
  </sheetPr>
  <dimension ref="A1:Y43"/>
  <sheetViews>
    <sheetView view="pageBreakPreview" zoomScale="150" zoomScaleNormal="80" zoomScaleSheetLayoutView="150" workbookViewId="0">
      <selection activeCell="F1" sqref="F1:G1"/>
    </sheetView>
  </sheetViews>
  <sheetFormatPr baseColWidth="10" defaultColWidth="8.83203125" defaultRowHeight="15" x14ac:dyDescent="0.2"/>
  <cols>
    <col min="1" max="1" width="30.6640625" style="1" customWidth="1"/>
    <col min="2" max="2" width="24.6640625" style="3" customWidth="1"/>
    <col min="3" max="3" width="16.6640625" style="126" customWidth="1"/>
    <col min="4" max="4" width="17.33203125" style="126" customWidth="1"/>
    <col min="5" max="5" width="6.1640625" style="19" customWidth="1"/>
    <col min="6" max="7" width="16.6640625" style="1" hidden="1" customWidth="1"/>
    <col min="8" max="25" width="8.83203125" style="1"/>
  </cols>
  <sheetData>
    <row r="1" spans="1:7" x14ac:dyDescent="0.2">
      <c r="D1" s="309" t="str">
        <f>UpDate</f>
        <v>9/12/2025_Rev 1709</v>
      </c>
    </row>
    <row r="3" spans="1:7" x14ac:dyDescent="0.2">
      <c r="D3" s="128"/>
    </row>
    <row r="4" spans="1:7" x14ac:dyDescent="0.2">
      <c r="A4" s="241" t="str">
        <f>IF(PriceCode="BMM","Wholesale Price List","Retail Price List")</f>
        <v>Wholesale Price List</v>
      </c>
      <c r="B4" s="241"/>
      <c r="C4" s="241"/>
      <c r="D4" s="241"/>
    </row>
    <row r="5" spans="1:7" x14ac:dyDescent="0.2">
      <c r="A5" s="241"/>
      <c r="B5" s="241"/>
      <c r="C5" s="241"/>
      <c r="D5" s="241"/>
    </row>
    <row r="6" spans="1:7" x14ac:dyDescent="0.2">
      <c r="D6" s="128" t="str">
        <f>PriceCode</f>
        <v>BMM</v>
      </c>
    </row>
    <row r="7" spans="1:7" ht="35" customHeight="1" x14ac:dyDescent="0.2">
      <c r="A7" s="242" t="s">
        <v>991</v>
      </c>
      <c r="B7" s="242"/>
      <c r="C7" s="242"/>
      <c r="D7" s="242"/>
      <c r="F7" s="259" t="s">
        <v>694</v>
      </c>
      <c r="G7" s="260"/>
    </row>
    <row r="8" spans="1:7" ht="17.5" customHeight="1" x14ac:dyDescent="0.2">
      <c r="A8" s="235" t="s">
        <v>34</v>
      </c>
      <c r="B8" s="235"/>
      <c r="C8" s="235"/>
      <c r="D8" s="235"/>
      <c r="F8" s="260"/>
      <c r="G8" s="260"/>
    </row>
    <row r="9" spans="1:7" ht="17.5" customHeight="1" x14ac:dyDescent="0.2">
      <c r="A9" s="116" t="s">
        <v>741</v>
      </c>
      <c r="B9" s="116"/>
      <c r="C9" s="129"/>
      <c r="D9" s="129"/>
    </row>
    <row r="10" spans="1:7" ht="73" customHeight="1" x14ac:dyDescent="0.2">
      <c r="A10" s="114" t="s">
        <v>33</v>
      </c>
      <c r="B10" s="114" t="s">
        <v>0</v>
      </c>
      <c r="C10" s="130" t="s">
        <v>433</v>
      </c>
      <c r="D10" s="130" t="s">
        <v>1</v>
      </c>
      <c r="F10" s="2" t="s">
        <v>2</v>
      </c>
      <c r="G10" s="2" t="s">
        <v>1</v>
      </c>
    </row>
    <row r="12" spans="1:7" s="1" customFormat="1" ht="18" x14ac:dyDescent="0.15">
      <c r="A12" s="222" t="s">
        <v>753</v>
      </c>
      <c r="B12" s="222"/>
      <c r="C12" s="222"/>
      <c r="D12" s="222"/>
      <c r="E12" s="19"/>
    </row>
    <row r="14" spans="1:7" s="1" customFormat="1" ht="14" x14ac:dyDescent="0.15">
      <c r="A14" s="35" t="s">
        <v>1162</v>
      </c>
      <c r="B14" s="36" t="s">
        <v>12</v>
      </c>
      <c r="C14" s="127">
        <f t="shared" ref="C14:D19" si="0">IF(ISBLANK(F14),"",Multiplier*F14)</f>
        <v>540</v>
      </c>
      <c r="D14" s="127">
        <f t="shared" si="0"/>
        <v>599</v>
      </c>
      <c r="E14" s="19"/>
      <c r="F14" s="41">
        <v>540</v>
      </c>
      <c r="G14" s="41">
        <v>599</v>
      </c>
    </row>
    <row r="15" spans="1:7" s="1" customFormat="1" ht="14" x14ac:dyDescent="0.15">
      <c r="A15" s="35" t="s">
        <v>1163</v>
      </c>
      <c r="B15" s="36" t="s">
        <v>14</v>
      </c>
      <c r="C15" s="127">
        <f t="shared" si="0"/>
        <v>582</v>
      </c>
      <c r="D15" s="127">
        <f t="shared" si="0"/>
        <v>647</v>
      </c>
      <c r="E15" s="19"/>
      <c r="F15" s="41">
        <v>582</v>
      </c>
      <c r="G15" s="41">
        <v>647</v>
      </c>
    </row>
    <row r="16" spans="1:7" s="1" customFormat="1" ht="14" x14ac:dyDescent="0.15">
      <c r="A16" s="35" t="s">
        <v>1164</v>
      </c>
      <c r="B16" s="36" t="s">
        <v>13</v>
      </c>
      <c r="C16" s="127">
        <f t="shared" si="0"/>
        <v>622</v>
      </c>
      <c r="D16" s="127">
        <f t="shared" si="0"/>
        <v>694</v>
      </c>
      <c r="E16" s="19"/>
      <c r="F16" s="41">
        <v>622</v>
      </c>
      <c r="G16" s="41">
        <v>694</v>
      </c>
    </row>
    <row r="17" spans="1:7" s="1" customFormat="1" ht="14" x14ac:dyDescent="0.15">
      <c r="A17" s="35" t="s">
        <v>1165</v>
      </c>
      <c r="B17" s="36" t="s">
        <v>15</v>
      </c>
      <c r="C17" s="127">
        <f t="shared" si="0"/>
        <v>684</v>
      </c>
      <c r="D17" s="127">
        <f t="shared" si="0"/>
        <v>763</v>
      </c>
      <c r="E17" s="19"/>
      <c r="F17" s="41">
        <v>684</v>
      </c>
      <c r="G17" s="41">
        <v>763</v>
      </c>
    </row>
    <row r="18" spans="1:7" s="1" customFormat="1" ht="14" x14ac:dyDescent="0.15">
      <c r="A18" s="35" t="s">
        <v>1166</v>
      </c>
      <c r="B18" s="36" t="s">
        <v>16</v>
      </c>
      <c r="C18" s="127">
        <f t="shared" si="0"/>
        <v>765</v>
      </c>
      <c r="D18" s="127">
        <f t="shared" si="0"/>
        <v>856</v>
      </c>
      <c r="E18" s="19"/>
      <c r="F18" s="41">
        <v>765</v>
      </c>
      <c r="G18" s="41">
        <v>856</v>
      </c>
    </row>
    <row r="19" spans="1:7" s="1" customFormat="1" ht="14" x14ac:dyDescent="0.15">
      <c r="A19" s="35" t="s">
        <v>1167</v>
      </c>
      <c r="B19" s="36" t="s">
        <v>17</v>
      </c>
      <c r="C19" s="127">
        <f t="shared" si="0"/>
        <v>846</v>
      </c>
      <c r="D19" s="127">
        <f t="shared" si="0"/>
        <v>951</v>
      </c>
      <c r="E19" s="19"/>
      <c r="F19" s="41">
        <v>846</v>
      </c>
      <c r="G19" s="41">
        <v>951</v>
      </c>
    </row>
    <row r="20" spans="1:7" s="1" customFormat="1" ht="14" x14ac:dyDescent="0.15">
      <c r="B20" s="3"/>
      <c r="C20" s="126"/>
      <c r="D20" s="126"/>
      <c r="E20" s="19"/>
      <c r="F20" s="4"/>
      <c r="G20" s="4"/>
    </row>
    <row r="21" spans="1:7" s="1" customFormat="1" ht="14" x14ac:dyDescent="0.15">
      <c r="A21" s="35" t="s">
        <v>1168</v>
      </c>
      <c r="B21" s="36" t="s">
        <v>18</v>
      </c>
      <c r="C21" s="127">
        <f t="shared" ref="C21:D28" si="1">IF(ISBLANK(F21),"",Multiplier*F21)</f>
        <v>600</v>
      </c>
      <c r="D21" s="127">
        <f t="shared" si="1"/>
        <v>669</v>
      </c>
      <c r="E21" s="19"/>
      <c r="F21" s="41">
        <v>600</v>
      </c>
      <c r="G21" s="41">
        <v>669</v>
      </c>
    </row>
    <row r="22" spans="1:7" s="1" customFormat="1" ht="14" x14ac:dyDescent="0.15">
      <c r="A22" s="35" t="s">
        <v>1169</v>
      </c>
      <c r="B22" s="36" t="s">
        <v>19</v>
      </c>
      <c r="C22" s="127">
        <f t="shared" si="1"/>
        <v>658</v>
      </c>
      <c r="D22" s="127">
        <f t="shared" si="1"/>
        <v>734</v>
      </c>
      <c r="E22" s="19"/>
      <c r="F22" s="41">
        <v>658</v>
      </c>
      <c r="G22" s="41">
        <v>734</v>
      </c>
    </row>
    <row r="23" spans="1:7" s="1" customFormat="1" ht="14" x14ac:dyDescent="0.15">
      <c r="A23" s="35" t="s">
        <v>1170</v>
      </c>
      <c r="B23" s="36" t="s">
        <v>20</v>
      </c>
      <c r="C23" s="127">
        <f t="shared" si="1"/>
        <v>715</v>
      </c>
      <c r="D23" s="127">
        <f t="shared" si="1"/>
        <v>798</v>
      </c>
      <c r="E23" s="19"/>
      <c r="F23" s="41">
        <v>715</v>
      </c>
      <c r="G23" s="41">
        <v>798</v>
      </c>
    </row>
    <row r="24" spans="1:7" s="1" customFormat="1" ht="14" x14ac:dyDescent="0.15">
      <c r="A24" s="35" t="s">
        <v>1171</v>
      </c>
      <c r="B24" s="36" t="s">
        <v>21</v>
      </c>
      <c r="C24" s="127">
        <f t="shared" si="1"/>
        <v>771</v>
      </c>
      <c r="D24" s="127">
        <f t="shared" si="1"/>
        <v>852</v>
      </c>
      <c r="E24" s="19"/>
      <c r="F24" s="41">
        <v>771</v>
      </c>
      <c r="G24" s="41">
        <v>852</v>
      </c>
    </row>
    <row r="25" spans="1:7" s="1" customFormat="1" ht="14" x14ac:dyDescent="0.15">
      <c r="A25" s="35" t="s">
        <v>1172</v>
      </c>
      <c r="B25" s="36" t="s">
        <v>22</v>
      </c>
      <c r="C25" s="127">
        <f t="shared" si="1"/>
        <v>863</v>
      </c>
      <c r="D25" s="127">
        <f t="shared" si="1"/>
        <v>970</v>
      </c>
      <c r="E25" s="19"/>
      <c r="F25" s="41">
        <v>863</v>
      </c>
      <c r="G25" s="41">
        <v>970</v>
      </c>
    </row>
    <row r="26" spans="1:7" s="1" customFormat="1" ht="14" x14ac:dyDescent="0.15">
      <c r="A26" s="35" t="s">
        <v>1173</v>
      </c>
      <c r="B26" s="36" t="s">
        <v>23</v>
      </c>
      <c r="C26" s="127">
        <f t="shared" si="1"/>
        <v>955</v>
      </c>
      <c r="D26" s="127">
        <f t="shared" si="1"/>
        <v>1078</v>
      </c>
      <c r="E26" s="19"/>
      <c r="F26" s="41">
        <v>955</v>
      </c>
      <c r="G26" s="41">
        <v>1078</v>
      </c>
    </row>
    <row r="27" spans="1:7" s="1" customFormat="1" ht="14" x14ac:dyDescent="0.15">
      <c r="A27" s="35" t="s">
        <v>1174</v>
      </c>
      <c r="B27" s="36" t="s">
        <v>24</v>
      </c>
      <c r="C27" s="127">
        <f t="shared" si="1"/>
        <v>1059</v>
      </c>
      <c r="D27" s="127">
        <f t="shared" si="1"/>
        <v>1196</v>
      </c>
      <c r="E27" s="19"/>
      <c r="F27" s="41">
        <v>1059</v>
      </c>
      <c r="G27" s="41">
        <v>1196</v>
      </c>
    </row>
    <row r="28" spans="1:7" s="1" customFormat="1" ht="14" x14ac:dyDescent="0.15">
      <c r="A28" s="35" t="s">
        <v>1175</v>
      </c>
      <c r="B28" s="36" t="s">
        <v>25</v>
      </c>
      <c r="C28" s="127">
        <f t="shared" si="1"/>
        <v>1163</v>
      </c>
      <c r="D28" s="127">
        <f t="shared" si="1"/>
        <v>1315</v>
      </c>
      <c r="E28" s="19"/>
      <c r="F28" s="41">
        <v>1163</v>
      </c>
      <c r="G28" s="41">
        <v>1315</v>
      </c>
    </row>
    <row r="30" spans="1:7" s="1" customFormat="1" ht="14" x14ac:dyDescent="0.15">
      <c r="A30" s="35" t="s">
        <v>1176</v>
      </c>
      <c r="B30" s="36" t="s">
        <v>26</v>
      </c>
      <c r="C30" s="127">
        <f t="shared" ref="C30:D36" si="2">IF(ISBLANK(F30),"",Multiplier*F30)</f>
        <v>712</v>
      </c>
      <c r="D30" s="127">
        <f t="shared" si="2"/>
        <v>801</v>
      </c>
      <c r="E30" s="19"/>
      <c r="F30" s="41">
        <v>712</v>
      </c>
      <c r="G30" s="41">
        <v>801</v>
      </c>
    </row>
    <row r="31" spans="1:7" s="1" customFormat="1" ht="14" x14ac:dyDescent="0.15">
      <c r="A31" s="35" t="s">
        <v>1177</v>
      </c>
      <c r="B31" s="36" t="s">
        <v>27</v>
      </c>
      <c r="C31" s="127">
        <f t="shared" si="2"/>
        <v>826</v>
      </c>
      <c r="D31" s="127">
        <f t="shared" si="2"/>
        <v>930</v>
      </c>
      <c r="E31" s="19"/>
      <c r="F31" s="41">
        <v>826</v>
      </c>
      <c r="G31" s="41">
        <v>930</v>
      </c>
    </row>
    <row r="32" spans="1:7" s="1" customFormat="1" ht="14" x14ac:dyDescent="0.15">
      <c r="A32" s="35" t="s">
        <v>1178</v>
      </c>
      <c r="B32" s="36" t="s">
        <v>28</v>
      </c>
      <c r="C32" s="127">
        <f t="shared" si="2"/>
        <v>939</v>
      </c>
      <c r="D32" s="127">
        <f t="shared" si="2"/>
        <v>1061</v>
      </c>
      <c r="E32" s="19"/>
      <c r="F32" s="41">
        <v>939</v>
      </c>
      <c r="G32" s="41">
        <v>1061</v>
      </c>
    </row>
    <row r="33" spans="1:7" s="1" customFormat="1" ht="14" x14ac:dyDescent="0.15">
      <c r="A33" s="35" t="s">
        <v>1179</v>
      </c>
      <c r="B33" s="36" t="s">
        <v>29</v>
      </c>
      <c r="C33" s="127">
        <f t="shared" si="2"/>
        <v>1043</v>
      </c>
      <c r="D33" s="127">
        <f t="shared" si="2"/>
        <v>1182</v>
      </c>
      <c r="E33" s="19"/>
      <c r="F33" s="41">
        <v>1043</v>
      </c>
      <c r="G33" s="41">
        <v>1182</v>
      </c>
    </row>
    <row r="34" spans="1:7" s="1" customFormat="1" ht="14" x14ac:dyDescent="0.15">
      <c r="A34" s="35" t="s">
        <v>1180</v>
      </c>
      <c r="B34" s="36" t="s">
        <v>30</v>
      </c>
      <c r="C34" s="127">
        <f t="shared" si="2"/>
        <v>1157</v>
      </c>
      <c r="D34" s="127">
        <f t="shared" si="2"/>
        <v>1314</v>
      </c>
      <c r="E34" s="19"/>
      <c r="F34" s="41">
        <v>1157</v>
      </c>
      <c r="G34" s="41">
        <v>1314</v>
      </c>
    </row>
    <row r="35" spans="1:7" s="1" customFormat="1" ht="14" x14ac:dyDescent="0.15">
      <c r="A35" s="35" t="s">
        <v>1181</v>
      </c>
      <c r="B35" s="36" t="s">
        <v>31</v>
      </c>
      <c r="C35" s="127">
        <f t="shared" si="2"/>
        <v>1272</v>
      </c>
      <c r="D35" s="127">
        <f t="shared" si="2"/>
        <v>1446</v>
      </c>
      <c r="E35" s="19"/>
      <c r="F35" s="41">
        <v>1272</v>
      </c>
      <c r="G35" s="41">
        <v>1446</v>
      </c>
    </row>
    <row r="36" spans="1:7" s="1" customFormat="1" ht="14" x14ac:dyDescent="0.15">
      <c r="A36" s="35" t="s">
        <v>1182</v>
      </c>
      <c r="B36" s="36" t="s">
        <v>32</v>
      </c>
      <c r="C36" s="127">
        <f t="shared" si="2"/>
        <v>1573</v>
      </c>
      <c r="D36" s="127">
        <f>IF(ISBLANK(G36),"",Multiplier*G36)</f>
        <v>1783</v>
      </c>
      <c r="E36" s="19"/>
      <c r="F36" s="41">
        <v>1573</v>
      </c>
      <c r="G36" s="41">
        <v>1783</v>
      </c>
    </row>
    <row r="38" spans="1:7" s="1" customFormat="1" thickBot="1" x14ac:dyDescent="0.2">
      <c r="A38" s="121" t="s">
        <v>987</v>
      </c>
      <c r="B38" s="3"/>
      <c r="C38" s="126"/>
      <c r="D38" s="126"/>
      <c r="E38" s="19"/>
    </row>
    <row r="39" spans="1:7" s="1" customFormat="1" ht="93" customHeight="1" x14ac:dyDescent="0.15">
      <c r="A39" s="255" t="s">
        <v>989</v>
      </c>
      <c r="B39" s="256"/>
      <c r="C39" s="256"/>
      <c r="D39" s="256"/>
      <c r="E39" s="19"/>
    </row>
    <row r="40" spans="1:7" s="1" customFormat="1" x14ac:dyDescent="0.2">
      <c r="A40" s="257" t="s">
        <v>988</v>
      </c>
      <c r="B40" s="258"/>
      <c r="C40" s="258"/>
      <c r="D40" s="127">
        <f>IF(ISBLANK(F40),"",Multiplier*F40)</f>
        <v>40</v>
      </c>
      <c r="E40" s="19"/>
      <c r="F40" s="1">
        <v>40</v>
      </c>
    </row>
    <row r="43" spans="1:7" s="1" customFormat="1" ht="14" x14ac:dyDescent="0.15">
      <c r="B43" s="3"/>
      <c r="C43" s="126"/>
      <c r="D43" s="126"/>
      <c r="E43" s="19"/>
      <c r="F43" s="149"/>
      <c r="G43" s="149"/>
    </row>
  </sheetData>
  <sheetProtection sheet="1" objects="1" scenarios="1"/>
  <mergeCells count="7">
    <mergeCell ref="A39:D39"/>
    <mergeCell ref="A40:C40"/>
    <mergeCell ref="A4:D5"/>
    <mergeCell ref="A7:D7"/>
    <mergeCell ref="F7:G8"/>
    <mergeCell ref="A8:D8"/>
    <mergeCell ref="A12:D12"/>
  </mergeCells>
  <pageMargins left="0.7" right="0.7" top="0.5" bottom="0.5" header="0.3" footer="0.3"/>
  <pageSetup scale="95" firstPageNumber="3" fitToHeight="0" orientation="portrait" useFirstPageNumber="1" r:id="rId1"/>
  <headerFooter>
    <oddFooter>&amp;C&amp;"Aptos Narrow,Regular"&amp;K000000&amp;P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F913A-AEA6-4468-98AC-34296D3CA34E}">
  <sheetPr codeName="Sheet6">
    <pageSetUpPr fitToPage="1"/>
  </sheetPr>
  <dimension ref="A1:Y41"/>
  <sheetViews>
    <sheetView view="pageBreakPreview" zoomScale="150" zoomScaleNormal="80" zoomScaleSheetLayoutView="150" workbookViewId="0">
      <selection activeCell="F1" sqref="F1:G1"/>
    </sheetView>
  </sheetViews>
  <sheetFormatPr baseColWidth="10" defaultColWidth="8.83203125" defaultRowHeight="15" x14ac:dyDescent="0.2"/>
  <cols>
    <col min="1" max="1" width="30.6640625" style="1" customWidth="1"/>
    <col min="2" max="2" width="24.6640625" style="3" customWidth="1"/>
    <col min="3" max="3" width="16.6640625" style="126" customWidth="1"/>
    <col min="4" max="4" width="17.1640625" style="126" customWidth="1"/>
    <col min="5" max="5" width="8.83203125" style="1" customWidth="1"/>
    <col min="6" max="7" width="19.1640625" style="1" hidden="1" customWidth="1"/>
    <col min="8" max="25" width="8.83203125" style="1"/>
  </cols>
  <sheetData>
    <row r="1" spans="1:7" x14ac:dyDescent="0.2">
      <c r="D1" s="309" t="str">
        <f>UpDate</f>
        <v>9/12/2025_Rev 1709</v>
      </c>
    </row>
    <row r="3" spans="1:7" x14ac:dyDescent="0.2">
      <c r="D3" s="128"/>
    </row>
    <row r="4" spans="1:7" ht="15" customHeight="1" x14ac:dyDescent="0.2">
      <c r="A4" s="241" t="str">
        <f>IF(PriceCode="BMM","Wholesale Price List","Retail Price List")</f>
        <v>Wholesale Price List</v>
      </c>
      <c r="B4" s="241"/>
      <c r="C4" s="241"/>
      <c r="D4" s="241"/>
    </row>
    <row r="5" spans="1:7" ht="15" customHeight="1" x14ac:dyDescent="0.2">
      <c r="A5" s="241"/>
      <c r="B5" s="241"/>
      <c r="C5" s="241"/>
      <c r="D5" s="241"/>
    </row>
    <row r="6" spans="1:7" x14ac:dyDescent="0.2">
      <c r="D6" s="128" t="str">
        <f>PriceCode</f>
        <v>BMM</v>
      </c>
    </row>
    <row r="7" spans="1:7" ht="35" customHeight="1" x14ac:dyDescent="0.2">
      <c r="A7" s="242" t="s">
        <v>599</v>
      </c>
      <c r="B7" s="242"/>
      <c r="C7" s="242"/>
      <c r="D7" s="242"/>
      <c r="F7" s="259" t="s">
        <v>694</v>
      </c>
      <c r="G7" s="260"/>
    </row>
    <row r="8" spans="1:7" ht="17.5" customHeight="1" x14ac:dyDescent="0.2">
      <c r="A8" s="235" t="s">
        <v>600</v>
      </c>
      <c r="B8" s="235"/>
      <c r="C8" s="235"/>
      <c r="D8" s="235"/>
      <c r="F8" s="260"/>
      <c r="G8" s="260"/>
    </row>
    <row r="9" spans="1:7" ht="17.5" customHeight="1" x14ac:dyDescent="0.2">
      <c r="A9" s="116" t="s">
        <v>741</v>
      </c>
      <c r="B9" s="116"/>
      <c r="C9" s="129"/>
      <c r="D9" s="129"/>
    </row>
    <row r="10" spans="1:7" ht="51" customHeight="1" x14ac:dyDescent="0.2">
      <c r="A10" s="114" t="s">
        <v>33</v>
      </c>
      <c r="B10" s="114" t="s">
        <v>0</v>
      </c>
      <c r="C10" s="130" t="s">
        <v>111</v>
      </c>
      <c r="D10" s="130" t="s">
        <v>112</v>
      </c>
      <c r="F10" s="2" t="s">
        <v>696</v>
      </c>
      <c r="G10" s="2" t="s">
        <v>697</v>
      </c>
    </row>
    <row r="11" spans="1:7" ht="17.5" customHeight="1" x14ac:dyDescent="0.2"/>
    <row r="12" spans="1:7" ht="18" x14ac:dyDescent="0.2">
      <c r="A12" s="222" t="s">
        <v>754</v>
      </c>
      <c r="B12" s="222"/>
      <c r="C12" s="222"/>
      <c r="D12" s="222"/>
    </row>
    <row r="13" spans="1:7" ht="7" customHeight="1" x14ac:dyDescent="0.2">
      <c r="A13" s="6"/>
      <c r="B13" s="9"/>
      <c r="C13" s="131"/>
      <c r="D13" s="131"/>
    </row>
    <row r="14" spans="1:7" x14ac:dyDescent="0.2">
      <c r="A14" s="35" t="s">
        <v>554</v>
      </c>
      <c r="B14" s="36" t="s">
        <v>94</v>
      </c>
      <c r="C14" s="127">
        <f t="shared" ref="C14:C35" si="0">IF(ISBLANK(F14),"",Multiplier*F14)</f>
        <v>428</v>
      </c>
      <c r="D14" s="127">
        <f t="shared" ref="D14:D35" si="1">IF(ISBLANK(G14),"",Multiplier*G14)</f>
        <v>460</v>
      </c>
      <c r="F14" s="41">
        <v>428</v>
      </c>
      <c r="G14" s="41">
        <v>460</v>
      </c>
    </row>
    <row r="15" spans="1:7" x14ac:dyDescent="0.2">
      <c r="A15" s="35" t="s">
        <v>555</v>
      </c>
      <c r="B15" s="36" t="s">
        <v>95</v>
      </c>
      <c r="C15" s="127">
        <f t="shared" si="0"/>
        <v>460</v>
      </c>
      <c r="D15" s="127">
        <f t="shared" si="1"/>
        <v>492</v>
      </c>
      <c r="F15" s="41">
        <v>460</v>
      </c>
      <c r="G15" s="41">
        <v>492</v>
      </c>
    </row>
    <row r="16" spans="1:7" x14ac:dyDescent="0.2">
      <c r="A16" s="35" t="s">
        <v>556</v>
      </c>
      <c r="B16" s="36" t="s">
        <v>96</v>
      </c>
      <c r="C16" s="127">
        <f t="shared" si="0"/>
        <v>492</v>
      </c>
      <c r="D16" s="127">
        <f t="shared" si="1"/>
        <v>524</v>
      </c>
      <c r="F16" s="41">
        <v>492</v>
      </c>
      <c r="G16" s="41">
        <v>524</v>
      </c>
    </row>
    <row r="17" spans="1:7" x14ac:dyDescent="0.2">
      <c r="A17" s="35" t="s">
        <v>557</v>
      </c>
      <c r="B17" s="36" t="s">
        <v>97</v>
      </c>
      <c r="C17" s="127">
        <f t="shared" si="0"/>
        <v>535</v>
      </c>
      <c r="D17" s="127">
        <f t="shared" si="1"/>
        <v>567</v>
      </c>
      <c r="F17" s="41">
        <v>535</v>
      </c>
      <c r="G17" s="41">
        <v>567</v>
      </c>
    </row>
    <row r="18" spans="1:7" x14ac:dyDescent="0.2">
      <c r="A18" s="35" t="s">
        <v>558</v>
      </c>
      <c r="B18" s="36" t="s">
        <v>98</v>
      </c>
      <c r="C18" s="127">
        <f t="shared" si="0"/>
        <v>589</v>
      </c>
      <c r="D18" s="127">
        <f t="shared" si="1"/>
        <v>621</v>
      </c>
      <c r="F18" s="41">
        <v>589</v>
      </c>
      <c r="G18" s="41">
        <v>621</v>
      </c>
    </row>
    <row r="19" spans="1:7" x14ac:dyDescent="0.2">
      <c r="A19" s="35" t="s">
        <v>559</v>
      </c>
      <c r="B19" s="36" t="s">
        <v>99</v>
      </c>
      <c r="C19" s="127">
        <f t="shared" si="0"/>
        <v>187</v>
      </c>
      <c r="D19" s="127">
        <f t="shared" si="1"/>
        <v>202</v>
      </c>
      <c r="F19" s="41">
        <v>187</v>
      </c>
      <c r="G19" s="41">
        <v>202</v>
      </c>
    </row>
    <row r="20" spans="1:7" x14ac:dyDescent="0.2">
      <c r="A20" s="35" t="s">
        <v>560</v>
      </c>
      <c r="B20" s="36" t="s">
        <v>99</v>
      </c>
      <c r="C20" s="127">
        <f t="shared" si="0"/>
        <v>187</v>
      </c>
      <c r="D20" s="127">
        <f t="shared" si="1"/>
        <v>202</v>
      </c>
      <c r="F20" s="41">
        <v>187</v>
      </c>
      <c r="G20" s="41">
        <v>202</v>
      </c>
    </row>
    <row r="21" spans="1:7" x14ac:dyDescent="0.2">
      <c r="A21" s="35" t="s">
        <v>561</v>
      </c>
      <c r="B21" s="36" t="s">
        <v>40</v>
      </c>
      <c r="C21" s="127">
        <f t="shared" si="0"/>
        <v>262</v>
      </c>
      <c r="D21" s="127">
        <f t="shared" si="1"/>
        <v>284</v>
      </c>
      <c r="F21" s="41">
        <v>262</v>
      </c>
      <c r="G21" s="41">
        <v>284</v>
      </c>
    </row>
    <row r="22" spans="1:7" x14ac:dyDescent="0.2">
      <c r="A22" s="35" t="s">
        <v>562</v>
      </c>
      <c r="B22" s="36" t="s">
        <v>40</v>
      </c>
      <c r="C22" s="127">
        <f t="shared" si="0"/>
        <v>262</v>
      </c>
      <c r="D22" s="127">
        <f t="shared" si="1"/>
        <v>284</v>
      </c>
      <c r="F22" s="41">
        <v>262</v>
      </c>
      <c r="G22" s="41">
        <v>284</v>
      </c>
    </row>
    <row r="23" spans="1:7" x14ac:dyDescent="0.2">
      <c r="A23" s="35" t="s">
        <v>563</v>
      </c>
      <c r="B23" s="36" t="s">
        <v>100</v>
      </c>
      <c r="C23" s="127">
        <f t="shared" si="0"/>
        <v>417</v>
      </c>
      <c r="D23" s="127">
        <f t="shared" si="1"/>
        <v>444</v>
      </c>
      <c r="F23" s="41">
        <v>417</v>
      </c>
      <c r="G23" s="41">
        <v>444</v>
      </c>
    </row>
    <row r="24" spans="1:7" x14ac:dyDescent="0.2">
      <c r="A24" s="35" t="s">
        <v>564</v>
      </c>
      <c r="B24" s="36" t="s">
        <v>101</v>
      </c>
      <c r="C24" s="127">
        <f t="shared" si="0"/>
        <v>478</v>
      </c>
      <c r="D24" s="127">
        <f t="shared" si="1"/>
        <v>517</v>
      </c>
      <c r="F24" s="41">
        <v>478</v>
      </c>
      <c r="G24" s="41">
        <v>517</v>
      </c>
    </row>
    <row r="25" spans="1:7" x14ac:dyDescent="0.2">
      <c r="A25" s="35" t="s">
        <v>565</v>
      </c>
      <c r="B25" s="36" t="s">
        <v>3</v>
      </c>
      <c r="C25" s="127">
        <f t="shared" si="0"/>
        <v>546</v>
      </c>
      <c r="D25" s="127">
        <f t="shared" si="1"/>
        <v>587</v>
      </c>
      <c r="F25" s="41">
        <v>546</v>
      </c>
      <c r="G25" s="41">
        <v>587</v>
      </c>
    </row>
    <row r="26" spans="1:7" x14ac:dyDescent="0.2">
      <c r="A26" s="35" t="s">
        <v>566</v>
      </c>
      <c r="B26" s="36" t="s">
        <v>102</v>
      </c>
      <c r="C26" s="127">
        <f t="shared" si="0"/>
        <v>669</v>
      </c>
      <c r="D26" s="127">
        <f t="shared" si="1"/>
        <v>728</v>
      </c>
      <c r="F26" s="41">
        <v>669</v>
      </c>
      <c r="G26" s="41">
        <v>728</v>
      </c>
    </row>
    <row r="27" spans="1:7" x14ac:dyDescent="0.2">
      <c r="A27" s="35" t="s">
        <v>567</v>
      </c>
      <c r="B27" s="36" t="s">
        <v>103</v>
      </c>
      <c r="C27" s="127">
        <f t="shared" si="0"/>
        <v>835</v>
      </c>
      <c r="D27" s="127">
        <f t="shared" si="1"/>
        <v>856</v>
      </c>
      <c r="F27" s="41">
        <v>835</v>
      </c>
      <c r="G27" s="41">
        <v>856</v>
      </c>
    </row>
    <row r="28" spans="1:7" x14ac:dyDescent="0.2">
      <c r="A28" s="35" t="s">
        <v>568</v>
      </c>
      <c r="B28" s="36" t="s">
        <v>104</v>
      </c>
      <c r="C28" s="127">
        <f t="shared" si="0"/>
        <v>378</v>
      </c>
      <c r="D28" s="127">
        <f t="shared" si="1"/>
        <v>399</v>
      </c>
      <c r="F28" s="41">
        <v>378</v>
      </c>
      <c r="G28" s="41">
        <v>399</v>
      </c>
    </row>
    <row r="29" spans="1:7" x14ac:dyDescent="0.2">
      <c r="A29" s="35" t="s">
        <v>569</v>
      </c>
      <c r="B29" s="36" t="s">
        <v>104</v>
      </c>
      <c r="C29" s="127">
        <f t="shared" si="0"/>
        <v>378</v>
      </c>
      <c r="D29" s="127">
        <f t="shared" si="1"/>
        <v>399</v>
      </c>
      <c r="F29" s="41">
        <v>378</v>
      </c>
      <c r="G29" s="41">
        <v>399</v>
      </c>
    </row>
    <row r="30" spans="1:7" x14ac:dyDescent="0.2">
      <c r="A30" s="35" t="s">
        <v>570</v>
      </c>
      <c r="B30" s="36" t="s">
        <v>105</v>
      </c>
      <c r="C30" s="127">
        <f t="shared" si="0"/>
        <v>532</v>
      </c>
      <c r="D30" s="127">
        <f t="shared" si="1"/>
        <v>553</v>
      </c>
      <c r="F30" s="41">
        <v>532</v>
      </c>
      <c r="G30" s="41">
        <v>553</v>
      </c>
    </row>
    <row r="31" spans="1:7" x14ac:dyDescent="0.2">
      <c r="A31" s="35" t="s">
        <v>571</v>
      </c>
      <c r="B31" s="36" t="s">
        <v>105</v>
      </c>
      <c r="C31" s="127">
        <f t="shared" si="0"/>
        <v>532</v>
      </c>
      <c r="D31" s="127">
        <f t="shared" si="1"/>
        <v>553</v>
      </c>
      <c r="F31" s="41">
        <v>532</v>
      </c>
      <c r="G31" s="41">
        <v>553</v>
      </c>
    </row>
    <row r="32" spans="1:7" x14ac:dyDescent="0.2">
      <c r="A32" s="35" t="s">
        <v>572</v>
      </c>
      <c r="B32" s="36" t="s">
        <v>12</v>
      </c>
      <c r="C32" s="127">
        <f t="shared" si="0"/>
        <v>900</v>
      </c>
      <c r="D32" s="127">
        <f t="shared" si="1"/>
        <v>944</v>
      </c>
      <c r="F32" s="41">
        <v>900</v>
      </c>
      <c r="G32" s="41">
        <v>944</v>
      </c>
    </row>
    <row r="33" spans="1:7" x14ac:dyDescent="0.2">
      <c r="A33" s="35" t="s">
        <v>573</v>
      </c>
      <c r="B33" s="36" t="s">
        <v>14</v>
      </c>
      <c r="C33" s="127">
        <f t="shared" si="0"/>
        <v>1003</v>
      </c>
      <c r="D33" s="127">
        <f t="shared" si="1"/>
        <v>1054</v>
      </c>
      <c r="F33" s="41">
        <v>1003</v>
      </c>
      <c r="G33" s="41">
        <v>1054</v>
      </c>
    </row>
    <row r="34" spans="1:7" x14ac:dyDescent="0.2">
      <c r="A34" s="35" t="s">
        <v>574</v>
      </c>
      <c r="B34" s="36" t="s">
        <v>15</v>
      </c>
      <c r="C34" s="127">
        <f t="shared" si="0"/>
        <v>1252</v>
      </c>
      <c r="D34" s="127">
        <f t="shared" si="1"/>
        <v>1305</v>
      </c>
      <c r="F34" s="41">
        <v>1252</v>
      </c>
      <c r="G34" s="41">
        <v>1305</v>
      </c>
    </row>
    <row r="35" spans="1:7" x14ac:dyDescent="0.2">
      <c r="A35" s="35" t="s">
        <v>575</v>
      </c>
      <c r="B35" s="36" t="s">
        <v>16</v>
      </c>
      <c r="C35" s="127">
        <f t="shared" si="0"/>
        <v>1471</v>
      </c>
      <c r="D35" s="127">
        <f t="shared" si="1"/>
        <v>1527</v>
      </c>
      <c r="F35" s="41">
        <v>1471</v>
      </c>
      <c r="G35" s="41">
        <v>1527</v>
      </c>
    </row>
    <row r="37" spans="1:7" ht="16" x14ac:dyDescent="0.2">
      <c r="A37" s="261" t="s">
        <v>1200</v>
      </c>
      <c r="B37" s="261"/>
      <c r="C37" s="261"/>
      <c r="D37" s="261"/>
    </row>
    <row r="41" spans="1:7" x14ac:dyDescent="0.2">
      <c r="D41" s="126" t="str">
        <f>IF(ISBLANK(G41),"",Multiplier*G41)</f>
        <v/>
      </c>
    </row>
  </sheetData>
  <sheetProtection sheet="1" objects="1" scenarios="1"/>
  <mergeCells count="6">
    <mergeCell ref="F7:G8"/>
    <mergeCell ref="A4:D5"/>
    <mergeCell ref="A37:D37"/>
    <mergeCell ref="A7:D7"/>
    <mergeCell ref="A8:D8"/>
    <mergeCell ref="A12:D12"/>
  </mergeCells>
  <pageMargins left="0.7" right="0.7" top="0.5" bottom="0.5" header="0.3" footer="0.3"/>
  <pageSetup scale="95" firstPageNumber="4" fitToHeight="0" orientation="portrait" useFirstPageNumber="1" r:id="rId1"/>
  <headerFooter>
    <oddFooter>&amp;C&amp;"Aptos Narrow,Regular"&amp;K000000&amp;P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349D6-1508-9544-9C75-E716D0E4154C}">
  <sheetPr codeName="Sheet29">
    <pageSetUpPr fitToPage="1"/>
  </sheetPr>
  <dimension ref="A1:Y43"/>
  <sheetViews>
    <sheetView view="pageBreakPreview" zoomScale="150" zoomScaleNormal="80" zoomScaleSheetLayoutView="150" workbookViewId="0">
      <selection activeCell="F1" sqref="F1:G1"/>
    </sheetView>
  </sheetViews>
  <sheetFormatPr baseColWidth="10" defaultColWidth="8.83203125" defaultRowHeight="15" x14ac:dyDescent="0.2"/>
  <cols>
    <col min="1" max="1" width="30.6640625" style="1" customWidth="1"/>
    <col min="2" max="2" width="24.6640625" style="3" customWidth="1"/>
    <col min="3" max="3" width="16.6640625" style="126" customWidth="1"/>
    <col min="4" max="4" width="17.1640625" style="126" customWidth="1"/>
    <col min="5" max="5" width="8.83203125" style="1" customWidth="1"/>
    <col min="6" max="7" width="19.1640625" style="1" hidden="1" customWidth="1"/>
    <col min="8" max="25" width="8.83203125" style="1"/>
  </cols>
  <sheetData>
    <row r="1" spans="1:7" x14ac:dyDescent="0.2">
      <c r="D1" s="309" t="str">
        <f>UpDate</f>
        <v>9/12/2025_Rev 1709</v>
      </c>
    </row>
    <row r="3" spans="1:7" x14ac:dyDescent="0.2">
      <c r="D3" s="128"/>
    </row>
    <row r="4" spans="1:7" ht="15" customHeight="1" x14ac:dyDescent="0.2">
      <c r="A4" s="241" t="str">
        <f>IF(PriceCode="BMM","Wholesale Price List","Retail Price List")</f>
        <v>Wholesale Price List</v>
      </c>
      <c r="B4" s="241"/>
      <c r="C4" s="241"/>
      <c r="D4" s="241"/>
    </row>
    <row r="5" spans="1:7" ht="15" customHeight="1" x14ac:dyDescent="0.2">
      <c r="A5" s="241"/>
      <c r="B5" s="241"/>
      <c r="C5" s="241"/>
      <c r="D5" s="241"/>
    </row>
    <row r="6" spans="1:7" x14ac:dyDescent="0.2">
      <c r="D6" s="128" t="str">
        <f>PriceCode</f>
        <v>BMM</v>
      </c>
    </row>
    <row r="7" spans="1:7" ht="35" customHeight="1" x14ac:dyDescent="0.2">
      <c r="A7" s="242" t="s">
        <v>599</v>
      </c>
      <c r="B7" s="242"/>
      <c r="C7" s="242"/>
      <c r="D7" s="242"/>
      <c r="F7" s="259" t="s">
        <v>694</v>
      </c>
      <c r="G7" s="260"/>
    </row>
    <row r="8" spans="1:7" ht="17.5" customHeight="1" x14ac:dyDescent="0.2">
      <c r="A8" s="235" t="s">
        <v>600</v>
      </c>
      <c r="B8" s="235"/>
      <c r="C8" s="235"/>
      <c r="D8" s="235"/>
      <c r="F8" s="260"/>
      <c r="G8" s="260"/>
    </row>
    <row r="9" spans="1:7" ht="17.5" customHeight="1" x14ac:dyDescent="0.2">
      <c r="A9" s="116" t="s">
        <v>741</v>
      </c>
      <c r="B9" s="116"/>
      <c r="C9" s="129"/>
      <c r="D9" s="129"/>
    </row>
    <row r="10" spans="1:7" ht="51" customHeight="1" x14ac:dyDescent="0.2">
      <c r="A10" s="114" t="s">
        <v>33</v>
      </c>
      <c r="B10" s="114" t="s">
        <v>0</v>
      </c>
      <c r="C10" s="130" t="s">
        <v>111</v>
      </c>
      <c r="D10" s="130" t="s">
        <v>112</v>
      </c>
      <c r="F10" s="2" t="s">
        <v>696</v>
      </c>
      <c r="G10" s="2" t="s">
        <v>697</v>
      </c>
    </row>
    <row r="11" spans="1:7" ht="17.5" customHeight="1" x14ac:dyDescent="0.2"/>
    <row r="12" spans="1:7" ht="18" x14ac:dyDescent="0.2">
      <c r="A12" s="222" t="s">
        <v>754</v>
      </c>
      <c r="B12" s="222"/>
      <c r="C12" s="222"/>
      <c r="D12" s="222"/>
    </row>
    <row r="13" spans="1:7" ht="7" customHeight="1" x14ac:dyDescent="0.2">
      <c r="A13" s="6"/>
      <c r="B13" s="9"/>
      <c r="C13" s="131"/>
      <c r="D13" s="131"/>
    </row>
    <row r="14" spans="1:7" s="1" customFormat="1" ht="14" x14ac:dyDescent="0.15">
      <c r="A14" s="35" t="s">
        <v>576</v>
      </c>
      <c r="B14" s="36" t="s">
        <v>106</v>
      </c>
      <c r="C14" s="127">
        <f t="shared" ref="C14:D37" si="0">IF(ISBLANK(F14),"",Multiplier*F14)</f>
        <v>855</v>
      </c>
      <c r="D14" s="127">
        <f t="shared" si="0"/>
        <v>888</v>
      </c>
      <c r="F14" s="41">
        <v>855</v>
      </c>
      <c r="G14" s="41">
        <v>888</v>
      </c>
    </row>
    <row r="15" spans="1:7" s="1" customFormat="1" ht="14" x14ac:dyDescent="0.15">
      <c r="A15" s="35" t="s">
        <v>577</v>
      </c>
      <c r="B15" s="36" t="s">
        <v>106</v>
      </c>
      <c r="C15" s="127">
        <f t="shared" si="0"/>
        <v>855</v>
      </c>
      <c r="D15" s="127">
        <f t="shared" si="0"/>
        <v>888</v>
      </c>
      <c r="F15" s="41">
        <v>855</v>
      </c>
      <c r="G15" s="41">
        <v>888</v>
      </c>
    </row>
    <row r="16" spans="1:7" s="1" customFormat="1" ht="14" x14ac:dyDescent="0.15">
      <c r="A16" s="35" t="s">
        <v>578</v>
      </c>
      <c r="B16" s="36" t="s">
        <v>18</v>
      </c>
      <c r="C16" s="127">
        <f t="shared" si="0"/>
        <v>1090</v>
      </c>
      <c r="D16" s="127">
        <f t="shared" si="0"/>
        <v>1133</v>
      </c>
      <c r="F16" s="41">
        <v>1090</v>
      </c>
      <c r="G16" s="41">
        <v>1133</v>
      </c>
    </row>
    <row r="17" spans="1:7" s="1" customFormat="1" ht="14" x14ac:dyDescent="0.15">
      <c r="A17" s="35" t="s">
        <v>579</v>
      </c>
      <c r="B17" s="36" t="s">
        <v>19</v>
      </c>
      <c r="C17" s="127">
        <f t="shared" si="0"/>
        <v>1302</v>
      </c>
      <c r="D17" s="127">
        <f t="shared" si="0"/>
        <v>1348</v>
      </c>
      <c r="F17" s="41">
        <v>1302</v>
      </c>
      <c r="G17" s="41">
        <v>1348</v>
      </c>
    </row>
    <row r="18" spans="1:7" s="1" customFormat="1" ht="14" x14ac:dyDescent="0.15">
      <c r="A18" s="35" t="s">
        <v>580</v>
      </c>
      <c r="B18" s="36" t="s">
        <v>20</v>
      </c>
      <c r="C18" s="127">
        <f t="shared" si="0"/>
        <v>1435</v>
      </c>
      <c r="D18" s="127">
        <f t="shared" si="0"/>
        <v>1486</v>
      </c>
      <c r="F18" s="41">
        <v>1435</v>
      </c>
      <c r="G18" s="41">
        <v>1486</v>
      </c>
    </row>
    <row r="19" spans="1:7" s="1" customFormat="1" ht="14" x14ac:dyDescent="0.15">
      <c r="A19" s="35" t="s">
        <v>581</v>
      </c>
      <c r="B19" s="36" t="s">
        <v>21</v>
      </c>
      <c r="C19" s="127">
        <f t="shared" si="0"/>
        <v>1562</v>
      </c>
      <c r="D19" s="127">
        <f t="shared" si="0"/>
        <v>1618</v>
      </c>
      <c r="F19" s="41">
        <v>1562</v>
      </c>
      <c r="G19" s="41">
        <v>1618</v>
      </c>
    </row>
    <row r="20" spans="1:7" s="1" customFormat="1" ht="14" x14ac:dyDescent="0.15">
      <c r="A20" s="35" t="s">
        <v>582</v>
      </c>
      <c r="B20" s="36" t="s">
        <v>22</v>
      </c>
      <c r="C20" s="127">
        <f t="shared" si="0"/>
        <v>1761</v>
      </c>
      <c r="D20" s="127">
        <f t="shared" si="0"/>
        <v>1826</v>
      </c>
      <c r="F20" s="41">
        <v>1761</v>
      </c>
      <c r="G20" s="41">
        <v>1826</v>
      </c>
    </row>
    <row r="21" spans="1:7" s="1" customFormat="1" ht="14" x14ac:dyDescent="0.15">
      <c r="A21" s="35" t="s">
        <v>583</v>
      </c>
      <c r="B21" s="36" t="s">
        <v>23</v>
      </c>
      <c r="C21" s="127">
        <f t="shared" si="0"/>
        <v>1862</v>
      </c>
      <c r="D21" s="127">
        <f t="shared" si="0"/>
        <v>1926</v>
      </c>
      <c r="F21" s="41">
        <v>1862</v>
      </c>
      <c r="G21" s="41">
        <v>1926</v>
      </c>
    </row>
    <row r="22" spans="1:7" s="1" customFormat="1" ht="14" x14ac:dyDescent="0.15">
      <c r="A22" s="35" t="s">
        <v>584</v>
      </c>
      <c r="B22" s="36" t="s">
        <v>24</v>
      </c>
      <c r="C22" s="127">
        <f t="shared" si="0"/>
        <v>2088</v>
      </c>
      <c r="D22" s="127">
        <f t="shared" si="0"/>
        <v>2167</v>
      </c>
      <c r="F22" s="41">
        <v>2088</v>
      </c>
      <c r="G22" s="41">
        <v>2167</v>
      </c>
    </row>
    <row r="23" spans="1:7" s="1" customFormat="1" ht="14" x14ac:dyDescent="0.15">
      <c r="A23" s="35" t="s">
        <v>585</v>
      </c>
      <c r="B23" s="36" t="s">
        <v>25</v>
      </c>
      <c r="C23" s="127">
        <f t="shared" si="0"/>
        <v>2319</v>
      </c>
      <c r="D23" s="127">
        <f t="shared" si="0"/>
        <v>2501</v>
      </c>
      <c r="F23" s="41">
        <v>2319</v>
      </c>
      <c r="G23" s="41">
        <v>2501</v>
      </c>
    </row>
    <row r="24" spans="1:7" s="1" customFormat="1" ht="14" x14ac:dyDescent="0.15">
      <c r="A24" s="35" t="s">
        <v>586</v>
      </c>
      <c r="B24" s="36" t="s">
        <v>107</v>
      </c>
      <c r="C24" s="127">
        <f t="shared" si="0"/>
        <v>1193</v>
      </c>
      <c r="D24" s="127">
        <f t="shared" si="0"/>
        <v>1236</v>
      </c>
      <c r="F24" s="41">
        <v>1193</v>
      </c>
      <c r="G24" s="41">
        <v>1236</v>
      </c>
    </row>
    <row r="25" spans="1:7" s="1" customFormat="1" ht="14" x14ac:dyDescent="0.15">
      <c r="A25" s="35" t="s">
        <v>587</v>
      </c>
      <c r="B25" s="36" t="s">
        <v>107</v>
      </c>
      <c r="C25" s="127">
        <f t="shared" si="0"/>
        <v>1193</v>
      </c>
      <c r="D25" s="127">
        <f t="shared" si="0"/>
        <v>1236</v>
      </c>
      <c r="F25" s="41">
        <v>1193</v>
      </c>
      <c r="G25" s="41">
        <v>1236</v>
      </c>
    </row>
    <row r="26" spans="1:7" s="1" customFormat="1" ht="14" x14ac:dyDescent="0.15">
      <c r="A26" s="35" t="s">
        <v>588</v>
      </c>
      <c r="B26" s="36" t="s">
        <v>26</v>
      </c>
      <c r="C26" s="127">
        <f t="shared" si="0"/>
        <v>1380</v>
      </c>
      <c r="D26" s="127">
        <f t="shared" si="0"/>
        <v>1471</v>
      </c>
      <c r="F26" s="41">
        <v>1380</v>
      </c>
      <c r="G26" s="41">
        <v>1471</v>
      </c>
    </row>
    <row r="27" spans="1:7" s="1" customFormat="1" ht="14" x14ac:dyDescent="0.15">
      <c r="A27" s="35" t="s">
        <v>589</v>
      </c>
      <c r="B27" s="36" t="s">
        <v>27</v>
      </c>
      <c r="C27" s="127">
        <f t="shared" si="0"/>
        <v>1669</v>
      </c>
      <c r="D27" s="127">
        <f t="shared" si="0"/>
        <v>1701</v>
      </c>
      <c r="F27" s="41">
        <v>1669</v>
      </c>
      <c r="G27" s="41">
        <v>1701</v>
      </c>
    </row>
    <row r="28" spans="1:7" s="1" customFormat="1" ht="14" x14ac:dyDescent="0.15">
      <c r="A28" s="35" t="s">
        <v>582</v>
      </c>
      <c r="B28" s="36" t="s">
        <v>28</v>
      </c>
      <c r="C28" s="127">
        <f t="shared" si="0"/>
        <v>1824</v>
      </c>
      <c r="D28" s="127">
        <f t="shared" si="0"/>
        <v>1874</v>
      </c>
      <c r="F28" s="41">
        <v>1824</v>
      </c>
      <c r="G28" s="41">
        <v>1874</v>
      </c>
    </row>
    <row r="29" spans="1:7" s="1" customFormat="1" ht="14" x14ac:dyDescent="0.15">
      <c r="A29" s="35" t="s">
        <v>590</v>
      </c>
      <c r="B29" s="36" t="s">
        <v>29</v>
      </c>
      <c r="C29" s="127">
        <f t="shared" si="0"/>
        <v>2006</v>
      </c>
      <c r="D29" s="127">
        <f t="shared" si="0"/>
        <v>2044</v>
      </c>
      <c r="F29" s="41">
        <v>2006</v>
      </c>
      <c r="G29" s="41">
        <v>2044</v>
      </c>
    </row>
    <row r="30" spans="1:7" s="1" customFormat="1" ht="14" x14ac:dyDescent="0.15">
      <c r="A30" s="35" t="s">
        <v>591</v>
      </c>
      <c r="B30" s="36" t="s">
        <v>30</v>
      </c>
      <c r="C30" s="127">
        <f t="shared" si="0"/>
        <v>2381</v>
      </c>
      <c r="D30" s="127">
        <f t="shared" si="0"/>
        <v>2466</v>
      </c>
      <c r="F30" s="41">
        <v>2381</v>
      </c>
      <c r="G30" s="41">
        <v>2466</v>
      </c>
    </row>
    <row r="31" spans="1:7" s="1" customFormat="1" ht="14" x14ac:dyDescent="0.15">
      <c r="A31" s="35" t="s">
        <v>592</v>
      </c>
      <c r="B31" s="36" t="s">
        <v>31</v>
      </c>
      <c r="C31" s="127">
        <f t="shared" si="0"/>
        <v>2596</v>
      </c>
      <c r="D31" s="127">
        <f t="shared" si="0"/>
        <v>2636</v>
      </c>
      <c r="F31" s="41">
        <v>2596</v>
      </c>
      <c r="G31" s="41">
        <v>2636</v>
      </c>
    </row>
    <row r="32" spans="1:7" s="1" customFormat="1" ht="14" x14ac:dyDescent="0.15">
      <c r="A32" s="35" t="s">
        <v>593</v>
      </c>
      <c r="B32" s="36" t="s">
        <v>108</v>
      </c>
      <c r="C32" s="127">
        <f t="shared" si="0"/>
        <v>1311</v>
      </c>
      <c r="D32" s="127">
        <f t="shared" si="0"/>
        <v>1338</v>
      </c>
      <c r="F32" s="41">
        <v>1311</v>
      </c>
      <c r="G32" s="41">
        <v>1338</v>
      </c>
    </row>
    <row r="33" spans="1:7" s="1" customFormat="1" ht="14" x14ac:dyDescent="0.15">
      <c r="A33" s="35" t="s">
        <v>594</v>
      </c>
      <c r="B33" s="36" t="s">
        <v>108</v>
      </c>
      <c r="C33" s="127">
        <f t="shared" si="0"/>
        <v>1311</v>
      </c>
      <c r="D33" s="127">
        <f t="shared" si="0"/>
        <v>1338</v>
      </c>
      <c r="F33" s="41">
        <v>1311</v>
      </c>
      <c r="G33" s="41">
        <v>1338</v>
      </c>
    </row>
    <row r="34" spans="1:7" s="1" customFormat="1" ht="14" x14ac:dyDescent="0.15">
      <c r="A34" s="35" t="s">
        <v>595</v>
      </c>
      <c r="B34" s="36" t="s">
        <v>109</v>
      </c>
      <c r="C34" s="127">
        <f t="shared" si="0"/>
        <v>1800</v>
      </c>
      <c r="D34" s="127">
        <f t="shared" si="0"/>
        <v>1832</v>
      </c>
      <c r="F34" s="41">
        <v>1800</v>
      </c>
      <c r="G34" s="41">
        <v>1832</v>
      </c>
    </row>
    <row r="35" spans="1:7" s="1" customFormat="1" ht="14" x14ac:dyDescent="0.15">
      <c r="A35" s="35" t="s">
        <v>596</v>
      </c>
      <c r="B35" s="36" t="s">
        <v>109</v>
      </c>
      <c r="C35" s="127">
        <f t="shared" si="0"/>
        <v>1800</v>
      </c>
      <c r="D35" s="127">
        <f t="shared" si="0"/>
        <v>1832</v>
      </c>
      <c r="F35" s="41">
        <v>1800</v>
      </c>
      <c r="G35" s="41">
        <v>1832</v>
      </c>
    </row>
    <row r="36" spans="1:7" s="1" customFormat="1" ht="14" x14ac:dyDescent="0.15">
      <c r="A36" s="35" t="s">
        <v>597</v>
      </c>
      <c r="B36" s="36" t="s">
        <v>110</v>
      </c>
      <c r="C36" s="127">
        <f t="shared" si="0"/>
        <v>2258</v>
      </c>
      <c r="D36" s="127">
        <f t="shared" si="0"/>
        <v>2301</v>
      </c>
      <c r="F36" s="41">
        <v>2258</v>
      </c>
      <c r="G36" s="41">
        <v>2301</v>
      </c>
    </row>
    <row r="37" spans="1:7" s="1" customFormat="1" ht="14" x14ac:dyDescent="0.15">
      <c r="A37" s="35" t="s">
        <v>598</v>
      </c>
      <c r="B37" s="36" t="s">
        <v>110</v>
      </c>
      <c r="C37" s="127">
        <f t="shared" si="0"/>
        <v>2258</v>
      </c>
      <c r="D37" s="127">
        <f t="shared" si="0"/>
        <v>2301</v>
      </c>
      <c r="F37" s="41">
        <v>2258</v>
      </c>
      <c r="G37" s="41">
        <v>2301</v>
      </c>
    </row>
    <row r="43" spans="1:7" s="1" customFormat="1" ht="14" x14ac:dyDescent="0.15">
      <c r="B43" s="3"/>
      <c r="C43" s="126"/>
      <c r="D43" s="126" t="str">
        <f>IF(ISBLANK(G43),"",Multiplier*G43)</f>
        <v/>
      </c>
    </row>
  </sheetData>
  <sheetProtection sheet="1" objects="1" scenarios="1"/>
  <mergeCells count="5">
    <mergeCell ref="A4:D5"/>
    <mergeCell ref="A7:D7"/>
    <mergeCell ref="F7:G8"/>
    <mergeCell ref="A8:D8"/>
    <mergeCell ref="A12:D12"/>
  </mergeCells>
  <pageMargins left="0.7" right="0.7" top="0.5" bottom="0.5" header="0.3" footer="0.3"/>
  <pageSetup scale="95" firstPageNumber="5" fitToHeight="0" orientation="portrait" useFirstPageNumber="1" r:id="rId1"/>
  <headerFooter>
    <oddFooter>&amp;C&amp;"Aptos Narrow,Regular"&amp;K000000&amp;P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38</vt:i4>
      </vt:variant>
      <vt:variant>
        <vt:lpstr>Named Ranges</vt:lpstr>
      </vt:variant>
      <vt:variant>
        <vt:i4>72</vt:i4>
      </vt:variant>
    </vt:vector>
  </HeadingPairs>
  <TitlesOfParts>
    <vt:vector size="110" baseType="lpstr">
      <vt:lpstr>Multiplier</vt:lpstr>
      <vt:lpstr>Cover</vt:lpstr>
      <vt:lpstr>Table of Contents</vt:lpstr>
      <vt:lpstr>Table of Contents (2)</vt:lpstr>
      <vt:lpstr>QuickShip</vt:lpstr>
      <vt:lpstr>LIVE EDGE TOPS-1</vt:lpstr>
      <vt:lpstr>LIVE EDGE TOPS-2</vt:lpstr>
      <vt:lpstr>GN LIVE EDGE TOPS-1</vt:lpstr>
      <vt:lpstr>GN LIVE EDGE TOPS-2</vt:lpstr>
      <vt:lpstr>VR LIVE EDGE TOPS-</vt:lpstr>
      <vt:lpstr>VR LIVE EDGE Tops-2</vt:lpstr>
      <vt:lpstr>VR-WATERFALL</vt:lpstr>
      <vt:lpstr>COOKIE SLAB TOPS</vt:lpstr>
      <vt:lpstr>STRAIGHT EDGE TOPS-1</vt:lpstr>
      <vt:lpstr>STRAIGHT EDGE TOPS-2</vt:lpstr>
      <vt:lpstr>BASES-1</vt:lpstr>
      <vt:lpstr>BASES-2</vt:lpstr>
      <vt:lpstr>BASES-3</vt:lpstr>
      <vt:lpstr>BASES-4</vt:lpstr>
      <vt:lpstr>BASES-5</vt:lpstr>
      <vt:lpstr>CHAIRS</vt:lpstr>
      <vt:lpstr>CONSOLES</vt:lpstr>
      <vt:lpstr>Barn Floor Plank</vt:lpstr>
      <vt:lpstr>Central Park-1</vt:lpstr>
      <vt:lpstr>Central Park-2</vt:lpstr>
      <vt:lpstr>Grant Trestle</vt:lpstr>
      <vt:lpstr>Mammoth</vt:lpstr>
      <vt:lpstr>Mission</vt:lpstr>
      <vt:lpstr>Richfield</vt:lpstr>
      <vt:lpstr>Western Plank</vt:lpstr>
      <vt:lpstr>Appleton</vt:lpstr>
      <vt:lpstr>Tamba-1</vt:lpstr>
      <vt:lpstr>Tamba-2</vt:lpstr>
      <vt:lpstr>MISC</vt:lpstr>
      <vt:lpstr>Notes</vt:lpstr>
      <vt:lpstr>BASE SERIES</vt:lpstr>
      <vt:lpstr>Comparison</vt:lpstr>
      <vt:lpstr>Macro1</vt:lpstr>
      <vt:lpstr>'GN LIVE EDGE TOPS-2'!Gnarly_Live_Edge_Tops</vt:lpstr>
      <vt:lpstr>Gnarly_Live_Edge_Tops</vt:lpstr>
      <vt:lpstr>Letters</vt:lpstr>
      <vt:lpstr>'LIVE EDGE TOPS-2'!Live_Edge_Tops</vt:lpstr>
      <vt:lpstr>Live_Edge_Tops</vt:lpstr>
      <vt:lpstr>Multiplier</vt:lpstr>
      <vt:lpstr>Numbers</vt:lpstr>
      <vt:lpstr>PriceCode</vt:lpstr>
      <vt:lpstr>Appleton!Print_Area</vt:lpstr>
      <vt:lpstr>'Barn Floor Plank'!Print_Area</vt:lpstr>
      <vt:lpstr>'BASES-1'!Print_Area</vt:lpstr>
      <vt:lpstr>'BASES-2'!Print_Area</vt:lpstr>
      <vt:lpstr>'BASES-3'!Print_Area</vt:lpstr>
      <vt:lpstr>'BASES-4'!Print_Area</vt:lpstr>
      <vt:lpstr>'BASES-5'!Print_Area</vt:lpstr>
      <vt:lpstr>CHAIRS!Print_Area</vt:lpstr>
      <vt:lpstr>Comparison!Print_Area</vt:lpstr>
      <vt:lpstr>CONSOLES!Print_Area</vt:lpstr>
      <vt:lpstr>'COOKIE SLAB TOPS'!Print_Area</vt:lpstr>
      <vt:lpstr>Cover!Print_Area</vt:lpstr>
      <vt:lpstr>'GN LIVE EDGE TOPS-1'!Print_Area</vt:lpstr>
      <vt:lpstr>'GN LIVE EDGE TOPS-2'!Print_Area</vt:lpstr>
      <vt:lpstr>'Grant Trestle'!Print_Area</vt:lpstr>
      <vt:lpstr>'LIVE EDGE TOPS-1'!Print_Area</vt:lpstr>
      <vt:lpstr>'LIVE EDGE TOPS-2'!Print_Area</vt:lpstr>
      <vt:lpstr>Mammoth!Print_Area</vt:lpstr>
      <vt:lpstr>MISC!Print_Area</vt:lpstr>
      <vt:lpstr>Mission!Print_Area</vt:lpstr>
      <vt:lpstr>Multiplier!Print_Area</vt:lpstr>
      <vt:lpstr>QuickShip!Print_Area</vt:lpstr>
      <vt:lpstr>Richfield!Print_Area</vt:lpstr>
      <vt:lpstr>'STRAIGHT EDGE TOPS-1'!Print_Area</vt:lpstr>
      <vt:lpstr>'STRAIGHT EDGE TOPS-2'!Print_Area</vt:lpstr>
      <vt:lpstr>'Table of Contents'!Print_Area</vt:lpstr>
      <vt:lpstr>'Table of Contents (2)'!Print_Area</vt:lpstr>
      <vt:lpstr>'Tamba-1'!Print_Area</vt:lpstr>
      <vt:lpstr>'Tamba-2'!Print_Area</vt:lpstr>
      <vt:lpstr>'VR LIVE EDGE TOPS-'!Print_Area</vt:lpstr>
      <vt:lpstr>'VR LIVE EDGE Tops-2'!Print_Area</vt:lpstr>
      <vt:lpstr>'VR-WATERFALL'!Print_Area</vt:lpstr>
      <vt:lpstr>'Western Plank'!Print_Area</vt:lpstr>
      <vt:lpstr>Appleton!Print_Titles</vt:lpstr>
      <vt:lpstr>'Barn Floor Plank'!Print_Titles</vt:lpstr>
      <vt:lpstr>'BASES-1'!Print_Titles</vt:lpstr>
      <vt:lpstr>'BASES-2'!Print_Titles</vt:lpstr>
      <vt:lpstr>'BASES-3'!Print_Titles</vt:lpstr>
      <vt:lpstr>'BASES-4'!Print_Titles</vt:lpstr>
      <vt:lpstr>'BASES-5'!Print_Titles</vt:lpstr>
      <vt:lpstr>CHAIRS!Print_Titles</vt:lpstr>
      <vt:lpstr>CONSOLES!Print_Titles</vt:lpstr>
      <vt:lpstr>'COOKIE SLAB TOPS'!Print_Titles</vt:lpstr>
      <vt:lpstr>'GN LIVE EDGE TOPS-1'!Print_Titles</vt:lpstr>
      <vt:lpstr>'GN LIVE EDGE TOPS-2'!Print_Titles</vt:lpstr>
      <vt:lpstr>'Grant Trestle'!Print_Titles</vt:lpstr>
      <vt:lpstr>'LIVE EDGE TOPS-1'!Print_Titles</vt:lpstr>
      <vt:lpstr>'LIVE EDGE TOPS-2'!Print_Titles</vt:lpstr>
      <vt:lpstr>Mammoth!Print_Titles</vt:lpstr>
      <vt:lpstr>MISC!Print_Titles</vt:lpstr>
      <vt:lpstr>Mission!Print_Titles</vt:lpstr>
      <vt:lpstr>QuickShip!Print_Titles</vt:lpstr>
      <vt:lpstr>Richfield!Print_Titles</vt:lpstr>
      <vt:lpstr>'STRAIGHT EDGE TOPS-1'!Print_Titles</vt:lpstr>
      <vt:lpstr>'STRAIGHT EDGE TOPS-2'!Print_Titles</vt:lpstr>
      <vt:lpstr>'Tamba-1'!Print_Titles</vt:lpstr>
      <vt:lpstr>'Tamba-2'!Print_Titles</vt:lpstr>
      <vt:lpstr>'VR LIVE EDGE TOPS-'!Print_Titles</vt:lpstr>
      <vt:lpstr>'VR LIVE EDGE Tops-2'!Print_Titles</vt:lpstr>
      <vt:lpstr>'VR-WATERFALL'!Print_Titles</vt:lpstr>
      <vt:lpstr>'Western Plank'!Print_Titles</vt:lpstr>
      <vt:lpstr>QuickShip</vt:lpstr>
      <vt:lpstr>Revision</vt:lpstr>
      <vt:lpstr>UpDate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Kragenbring</dc:creator>
  <cp:lastModifiedBy>John Colburn</cp:lastModifiedBy>
  <cp:lastPrinted>2025-09-13T00:50:57Z</cp:lastPrinted>
  <dcterms:created xsi:type="dcterms:W3CDTF">2024-05-24T17:02:32Z</dcterms:created>
  <dcterms:modified xsi:type="dcterms:W3CDTF">2025-09-13T00:53:20Z</dcterms:modified>
</cp:coreProperties>
</file>